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9200" windowHeight="6300" tabRatio="844" activeTab="1"/>
  </bookViews>
  <sheets>
    <sheet name="ACTIVO" sheetId="1" r:id="rId1"/>
    <sheet name="PASIVO" sheetId="2" r:id="rId2"/>
    <sheet name="E° Resultados Integrales" sheetId="3" r:id="rId3"/>
    <sheet name="Patrimonio" sheetId="4" r:id="rId4"/>
    <sheet name="Flujo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e323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_1PAR">#REF!</definedName>
    <definedName name="_2C">#REF!</definedName>
    <definedName name="_3C">#REF!</definedName>
    <definedName name="_4C">#REF!</definedName>
    <definedName name="_9C">#REF!</definedName>
    <definedName name="_BAS1">#REF!</definedName>
    <definedName name="_om2">'[2]Datos'!$E$8</definedName>
    <definedName name="_om3">'[2]Datos'!$E$9</definedName>
    <definedName name="_om9">'[2]Datos'!$E$16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{#N/A,#N/A,FALSE,"Total_OC015";#N/A,#N/A,FALSE,"ADMIN";#N/A,#N/A,FALSE,"PROCES";#N/A,#N/A,FALSE,"mecan";#N/A,#N/A,FALSE,"civil";#N/A,#N/A,FALSE,"CA?ER";#N/A,#N/A,FALSE,"ELEC";#N/A,#N/A,FALSE,"INSTR"}</definedName>
    <definedName name="A_impresión_IM">#REF!</definedName>
    <definedName name="A02M310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AAAAAA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ANEXO3A">#REF!</definedName>
    <definedName name="Area">'[3]TAG'!$F$3:$F$21</definedName>
    <definedName name="as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AS2DocOpenMode" hidden="1">"AS2DocumentEdit"</definedName>
    <definedName name="asdasdqwdqwd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ayu">'[2]Datos'!$C$8</definedName>
    <definedName name="B" hidden="1">{#N/A,#N/A,FALSE,"Total_OC015";#N/A,#N/A,FALSE,"ADMIN";#N/A,#N/A,FALSE,"PROCES";#N/A,#N/A,FALSE,"mecan";#N/A,#N/A,FALSE,"civil";#N/A,#N/A,FALSE,"CA?ER";#N/A,#N/A,FALSE,"ELEC";#N/A,#N/A,FALSE,"INSTR"}</definedName>
    <definedName name="BAS">#REF!</definedName>
    <definedName name="Bins__aisi304_steel_lining">'[4]Unit prices'!$B$12</definedName>
    <definedName name="CADEYREG">#REF!</definedName>
    <definedName name="cap">'[2]Datos'!$C$16</definedName>
    <definedName name="car">'[2]Datos'!$C$9</definedName>
    <definedName name="carta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CARTAS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cat">#REF!</definedName>
    <definedName name="CATEG">'[5]Mar14'!#REF!</definedName>
    <definedName name="cc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CEDEYREG">#REF!</definedName>
    <definedName name="Ciwil_work">'[4]Unit prices'!$B$35</definedName>
    <definedName name="corriente">#REF!</definedName>
    <definedName name="cuentas">#REF!</definedName>
    <definedName name="deltah">'[6]RECT_SALIDA'!#REF!</definedName>
    <definedName name="des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dfgg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dsf">#REF!</definedName>
    <definedName name="eco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edr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EE">#REF!</definedName>
    <definedName name="eea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eee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effactor260">#REF!</definedName>
    <definedName name="efy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EXPFIS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FCD">#REF!</definedName>
    <definedName name="felipe" hidden="1">{"CI+GG(BASE)",#N/A,FALSE,"CI+GG(BASE)";"GG",#N/A,FALSE,"CI+GG(BASE)";"CI",#N/A,FALSE,"CI+GG(BASE)"}</definedName>
    <definedName name="fff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fg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fgch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fgr" hidden="1">{#N/A,#N/A,FALSE,"Total_OC015";#N/A,#N/A,FALSE,"ADMIN";#N/A,#N/A,FALSE,"PROCES";#N/A,#N/A,FALSE,"mecan";#N/A,#N/A,FALSE,"civil";#N/A,#N/A,FALSE,"CA?ER";#N/A,#N/A,FALSE,"ELEC";#N/A,#N/A,FALSE,"INSTR"}</definedName>
    <definedName name="Gastón" hidden="1">{"CI+GG(BASE)",#N/A,FALSE,"CI+GG(BASE)";"GG",#N/A,FALSE,"CI+GG(BASE)";"CI",#N/A,FALSE,"CI+GG(BASE)"}</definedName>
    <definedName name="gbp">'[4]Unit prices'!$B$40</definedName>
    <definedName name="gg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grafos">#REF!</definedName>
    <definedName name="H">#REF!</definedName>
    <definedName name="hc">#REF!</definedName>
    <definedName name="HH__Kg_Fe">'[4]Unit prices'!$B$24</definedName>
    <definedName name="HH__m3_Ho__NO_Incl_Fe">'[4]Unit prices'!$B$23</definedName>
    <definedName name="HH_Kg_fe">'[7]Unit prices'!$B$16</definedName>
    <definedName name="HH_m3_Ho_sFe">'[7]Unit prices'!$B$15</definedName>
    <definedName name="hn">'[6]RECT_SALIDA'!#REF!</definedName>
    <definedName name="HOJITA" hidden="1">{"cuadro1",#N/A,FALSE,"Buzon Camion Opci?n 3";"cuadro2",#N/A,FALSE,"Buzon Camion Opci?n 3";"cuadro3",#N/A,FALSE,"Buzon Camion Opci?n 3";"cuadro4",#N/A,FALSE,"Buzon Camion Opci?n 3"}</definedName>
    <definedName name="Imprimir_área_IM">#REF!</definedName>
    <definedName name="Impuesto">#REF!</definedName>
    <definedName name="INCU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Installation">'[4]Unit prices'!$B$29</definedName>
    <definedName name="Installation___Electrical">'[4]Unit prices'!$B$33</definedName>
    <definedName name="Installation___Instr">'[4]Unit prices'!$B$31</definedName>
    <definedName name="installationA">'[4]Unit prices'!$B$32</definedName>
    <definedName name="installationpiping">'[4]Unit prices'!$B$30</definedName>
    <definedName name="InstallationTele">'[4]Unit prices'!$B$34</definedName>
    <definedName name="Interés">#REF!</definedName>
    <definedName name="Itemizado_EE">#REF!</definedName>
    <definedName name="Itemizado_IN">#REF!</definedName>
    <definedName name="Itemizado_Me">#REF!</definedName>
    <definedName name="Itemizado_Me1">#REF!</definedName>
    <definedName name="J1927.">#REF!</definedName>
    <definedName name="jh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jkbjkgbjk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KKK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MAG">'[5]Mar14'!#REF!</definedName>
    <definedName name="mnb" hidden="1">{#N/A,#N/A,FALSE,"TEC 01";#N/A,#N/A,FALSE,"TEC 02";#N/A,#N/A,FALSE,"TEC 03";#N/A,#N/A,FALSE,"TEC 04";#N/A,#N/A,FALSE,"TEC 05";#N/A,#N/A,FALSE,"TEC 06";#N/A,#N/A,FALSE,"Form. Aseg. Calid.";#N/A,#N/A,FALSE,"TEC 07A";#N/A,#N/A,FALSE,"TEC 07B";#N/A,#N/A,FALSE,"TEC 07C";#N/A,#N/A,FALSE,"TEC 08";#N/A,#N/A,FALSE,"TEC 09";#N/A,#N/A,FALSE,"TEC 10";#N/A,#N/A,FALSE,"TEC 11";#N/A,#N/A,FALSE,"ECO 01";#N/A,#N/A,FALSE,"ECO 2";#N/A,#N/A,FALSE,"ECO 03";#N/A,#N/A,FALSE,"ECO-04";#N/A,#N/A,FALSE,"ECO-05";#N/A,#N/A,FALSE,"ECO-06";#N/A,#N/A,FALSE,"ECO-07";#N/A,#N/A,FALSE,"ECO-08"}</definedName>
    <definedName name="MR">#REF!</definedName>
    <definedName name="ñlaskdla" hidden="1">{#N/A,#N/A,FALSE,"Total_OC015";#N/A,#N/A,FALSE,"ADMIN";#N/A,#N/A,FALSE,"PROCES";#N/A,#N/A,FALSE,"mecan";#N/A,#N/A,FALSE,"civil";#N/A,#N/A,FALSE,"CA?ER";#N/A,#N/A,FALSE,"ELEC";#N/A,#N/A,FALSE,"INSTR"}</definedName>
    <definedName name="PAULINA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PED">#REF!</definedName>
    <definedName name="PREC">'[5]Mar14'!#REF!</definedName>
    <definedName name="_xlnm.Print_Area" localSheetId="0">'ACTIVO'!$A$1:$E$27</definedName>
    <definedName name="_xlnm.Print_Area" localSheetId="2">'E° Resultados Integrales'!$A$1:$F$26</definedName>
    <definedName name="_xlnm.Print_Area" localSheetId="4">'Flujo'!$A$1:$E$39</definedName>
    <definedName name="_xlnm.Print_Area" localSheetId="1">'PASIVO'!$A$1:$E$26</definedName>
    <definedName name="_xlnm.Print_Area" localSheetId="3">'Patrimonio'!$A$1:$G$27</definedName>
    <definedName name="_xlnm.Print_Area">#N/A</definedName>
    <definedName name="Print_Area_MI">#REF!</definedName>
    <definedName name="PRINT_TITLES_MI">#REF!</definedName>
    <definedName name="PROGINC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red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rer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RESERVA">#REF!</definedName>
    <definedName name="RESERVA1">#REF!</definedName>
    <definedName name="Rt">'[6]RECT_SALIDA'!#REF!</definedName>
    <definedName name="s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sadsa" hidden="1">{#N/A,#N/A,FALSE,"TEC 01";#N/A,#N/A,FALSE,"TEC 02";#N/A,#N/A,FALSE,"TEC 03";#N/A,#N/A,FALSE,"TEC 04";#N/A,#N/A,FALSE,"TEC 05";#N/A,#N/A,FALSE,"TEC 06";#N/A,#N/A,FALSE,"Form. Aseg. Calid.";#N/A,#N/A,FALSE,"TEC 07A";#N/A,#N/A,FALSE,"TEC 07B";#N/A,#N/A,FALSE,"TEC 07C";#N/A,#N/A,FALSE,"TEC 08";#N/A,#N/A,FALSE,"TEC 09";#N/A,#N/A,FALSE,"TEC 10";#N/A,#N/A,FALSE,"TEC 11";#N/A,#N/A,FALSE,"ECO 01";#N/A,#N/A,FALSE,"ECO 2";#N/A,#N/A,FALSE,"ECO 03";#N/A,#N/A,FALSE,"ECO-04";#N/A,#N/A,FALSE,"ECO-05";#N/A,#N/A,FALSE,"ECO-06";#N/A,#N/A,FALSE,"ECO-07";#N/A,#N/A,FALSE,"ECO-08"}</definedName>
    <definedName name="sadsada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sasdsadas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sdf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sdfgh">#REF!</definedName>
    <definedName name="SDRFTGH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SFINTOTAL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solver_drv" hidden="1">2</definedName>
    <definedName name="solver_est" hidden="1">2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2</definedName>
    <definedName name="solver_val" hidden="1">0</definedName>
    <definedName name="ss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sss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T">'[8]OLA'!#REF!</definedName>
    <definedName name="tanks_AISI316">'[9]Unit prices'!$B$15</definedName>
    <definedName name="TextRefCopyRangeCount" hidden="1">1</definedName>
    <definedName name="TIT">#REF!</definedName>
    <definedName name="Títulos_a_imprimir_IM">#REF!</definedName>
    <definedName name="totalarea">#REF!</definedName>
    <definedName name="trj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usd">'[4]Unit prices'!$B$38</definedName>
    <definedName name="USD__Kg_Fe">'[4]Unit prices'!$B$22</definedName>
    <definedName name="USD__m3_Ho__NO_Incl_Fe">'[4]Unit prices'!$B$21</definedName>
    <definedName name="USD_hh_Erect">'[10]Unit prices'!$B$11</definedName>
    <definedName name="USD_Ho_sFe">'[7]Unit prices'!$B$13</definedName>
    <definedName name="USD_Kg_fe">'[7]Unit prices'!$B$14</definedName>
    <definedName name="usd_peso">'[4]Unit prices'!$B$41</definedName>
    <definedName name="WATER">#REF!</definedName>
    <definedName name="wq" hidden="1">{#N/A,#N/A,FALSE,"TEC 01";#N/A,#N/A,FALSE,"TEC 02";#N/A,#N/A,FALSE,"TEC 03";#N/A,#N/A,FALSE,"TEC 04";#N/A,#N/A,FALSE,"TEC 05";#N/A,#N/A,FALSE,"TEC 06";#N/A,#N/A,FALSE,"Form. Aseg. Calid.";#N/A,#N/A,FALSE,"TEC 07A";#N/A,#N/A,FALSE,"TEC 07B";#N/A,#N/A,FALSE,"TEC 07C";#N/A,#N/A,FALSE,"TEC 08";#N/A,#N/A,FALSE,"TEC 09";#N/A,#N/A,FALSE,"TEC 10";#N/A,#N/A,FALSE,"TEC 11";#N/A,#N/A,FALSE,"ECO 01";#N/A,#N/A,FALSE,"ECO 2";#N/A,#N/A,FALSE,"ECO 03";#N/A,#N/A,FALSE,"ECO-04";#N/A,#N/A,FALSE,"ECO-05";#N/A,#N/A,FALSE,"ECO-06";#N/A,#N/A,FALSE,"ECO-07";#N/A,#N/A,FALSE,"ECO-08"}</definedName>
    <definedName name="wrn.CIGG." hidden="1">{"CI+GG(BASE)",#N/A,FALSE,"CI+GG(BASE)";"GG",#N/A,FALSE,"CI+GG(BASE)";"CI",#N/A,FALSE,"CI+GG(BASE)"}</definedName>
    <definedName name="wrn.compa." hidden="1">{"cuadro1",#N/A,FALSE,"periodos entre Opciones";"cuadro2",#N/A,FALSE,"periodos entre Opciones"}</definedName>
    <definedName name="wrn.Día._.API.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wrn.ep10.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wrn.FORMULARIOS." hidden="1">{#N/A,#N/A,FALSE,"TEC 01";#N/A,#N/A,FALSE,"TEC 02";#N/A,#N/A,FALSE,"TEC 03";#N/A,#N/A,FALSE,"TEC 04";#N/A,#N/A,FALSE,"TEC 05A";#N/A,#N/A,FALSE,"TEC 05B";#N/A,#N/A,FALSE,"TEC 05C";#N/A,#N/A,FALSE,"TEC 05D";#N/A,#N/A,FALSE,"TEC 06";#N/A,#N/A,FALSE,"TEC 07";#N/A,#N/A,FALSE,"TEC 08";#N/A,#N/A,FALSE,"TEC 09";#N/A,#N/A,FALSE,"TEC 10";#N/A,#N/A,FALSE,"TEC 13";#N/A,#N/A,FALSE,"ECO 01";#N/A,#N/A,FALSE,"ECO 02";#N/A,#N/A,FALSE,"ECO 03"}</definedName>
    <definedName name="wrn.INFORME_XPAND.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wrn.INFORMETEC.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wrn.LISTADO." hidden="1">{"Pr?ctica","Pr?ctica",FALSE,"Pr?ctica"}</definedName>
    <definedName name="wrn.MO." hidden="1">{"MO(BASE)",#N/A,FALSE,"MO(BASE)";"MO(BASE)1",#N/A,FALSE,"MO(BASE)";"MO(BASE)2",#N/A,FALSE,"MO(BASE)"}</definedName>
    <definedName name="wrn.op1." hidden="1">{"cuadro1",#N/A,FALSE,"Cam buz cami?n Opci?n 1";"cuadro2",#N/A,FALSE,"Cam buz cami?n Opci?n 1";"cuadro3",#N/A,FALSE,"Cam buz cami?n Opci?n 1";"cuadro4",#N/A,FALSE,"Cam buz cami?n Opci?n 1";"cuadro5",#N/A,FALSE,"Cam buz cami?n Opci?n 1"}</definedName>
    <definedName name="wrn.op2." hidden="1">{"cuadro1",#N/A,FALSE,"LHD CAMION Opci?n 2";"cuadro2",#N/A,FALSE,"LHD CAMION Opci?n 2";"cuadro3",#N/A,FALSE,"LHD CAMION Opci?n 2";"cuadro4",#N/A,FALSE,"LHD CAMION Opci?n 2"}</definedName>
    <definedName name="wrn.op3." hidden="1">{"cuadro1",#N/A,FALSE,"Buzon Camion Opci?n 3";"cuadro2",#N/A,FALSE,"Buzon Camion Opci?n 3";"cuadro3",#N/A,FALSE,"Buzon Camion Opci?n 3";"cuadro4",#N/A,FALSE,"Buzon Camion Opci?n 3"}</definedName>
    <definedName name="wrn.op4." hidden="1">{"cuadro1",#N/A,FALSE,"Buzon FFCC Opci?n 4";"cuadro2",#N/A,FALSE,"Buzon FFCC Opci?n 4";"cuadro3",#N/A,FALSE,"Buzon FFCC Opci?n 4";"cuadro4",#N/A,FALSE,"Buzon FFCC Opci?n 4"}</definedName>
    <definedName name="wrn.op5." hidden="1">{"cuadro1",#N/A,FALSE,"Camara buz ffcc Opci?n 5";"cuadro2",#N/A,FALSE,"Camara buz ffcc Opci?n 5";"cuadro3",#N/A,FALSE,"Camara buz ffcc Opci?n 5";"cuadro4",#N/A,FALSE,"Camara buz ffcc Opci?n 5"}</definedName>
    <definedName name="wrn.pendientes." hidden="1">{#N/A,#N/A,FALSE,"PEND INC";#N/A,#N/A,FALSE,"PEND MINM"}</definedName>
    <definedName name="wrn.print1." hidden="1">{#N/A,#N/A,TRUE,"Est. de Fact.";#N/A,#N/A,TRUE,"Capitulo 19";#N/A,#N/A,TRUE,"Proyecto P855"}</definedName>
    <definedName name="wrn.PRINTBAS." hidden="1">{#N/A,#N/A,FALSE,"Total_OC015";#N/A,#N/A,FALSE,"ADMIN";#N/A,#N/A,FALSE,"PROCES";#N/A,#N/A,FALSE,"mecan";#N/A,#N/A,FALSE,"civil";#N/A,#N/A,FALSE,"CA?ER";#N/A,#N/A,FALSE,"ELEC";#N/A,#N/A,FALSE,"INSTR"}</definedName>
    <definedName name="wrn.PRINTEPRS." hidden="1">{#N/A,#N/A,FALSE,"minas";#N/A,#N/A,FALSE,"Total_OC015";#N/A,#N/A,FALSE,"ADMIN";#N/A,#N/A,FALSE,"PROCES";#N/A,#N/A,FALSE,"civil";#N/A,#N/A,FALSE,"CA?ER";#N/A,#N/A,FALSE,"ELEC";#N/A,#N/A,FALSE,"INSTR";#N/A,#N/A,FALSE,"PDS";#N/A,#N/A,FALSE,"mecan"}</definedName>
    <definedName name="wrn.unidades." hidden="1">{#N/A,#N/A,FALSE,"RESUMEN";#N/A,#N/A,FALSE,"GG-GI";#N/A,#N/A,FALSE,"AMB";#N/A,#N/A,FALSE,"EyR";#N/A,#N/A,FALSE,"UCP";#N/A,#N/A,FALSE,"IND";#N/A,#N/A,FALSE,"LR";#N/A,#N/A,FALSE,"PRV";#N/A,#N/A,FALSE,"T?NELES";#N/A,#N/A,FALSE,"IDT";#N/A,#N/A,FALSE,"ING"}</definedName>
    <definedName name="ww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www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XDRTHR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xxx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XXXX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xxxxx" hidden="1">{#N/A,#N/A,FALSE,"masez (10)";#N/A,#N/A,FALSE,"masez (7)";#N/A,#N/A,FALSE,"masez (6)";#N/A,#N/A,FALSE,"masez (5)";#N/A,#N/A,FALSE,"masez (4)";#N/A,#N/A,FALSE,"masez (3)";#N/A,#N/A,FALSE,"masez (2)";#N/A,#N/A,FALSE,"GME";#N/A,#N/A,FALSE,"masez"}</definedName>
  </definedNames>
  <calcPr fullCalcOnLoad="1"/>
</workbook>
</file>

<file path=xl/sharedStrings.xml><?xml version="1.0" encoding="utf-8"?>
<sst xmlns="http://schemas.openxmlformats.org/spreadsheetml/2006/main" count="111" uniqueCount="78">
  <si>
    <t>ACTIVOS</t>
  </si>
  <si>
    <t>Nota</t>
  </si>
  <si>
    <t>M$</t>
  </si>
  <si>
    <t>ACTIVOS CORRIENTES</t>
  </si>
  <si>
    <t>Efectivo y equivalentes al efectivo</t>
  </si>
  <si>
    <t>Deudores comerciales y otras cuentas por cobrar, corrientes</t>
  </si>
  <si>
    <t>TOTAL ACTIVOS CORRIENTES</t>
  </si>
  <si>
    <t>ACTIVOS NO CORRIENTES</t>
  </si>
  <si>
    <t>6</t>
  </si>
  <si>
    <t>10</t>
  </si>
  <si>
    <t>TOTAL ACTIVOS NO CORRIENTES</t>
  </si>
  <si>
    <t>TOTAL ACTIVOS</t>
  </si>
  <si>
    <t>Las notas adjuntas forman parte integral de estos estados financieros</t>
  </si>
  <si>
    <t>PASIVOS CORRIENTES</t>
  </si>
  <si>
    <t>11</t>
  </si>
  <si>
    <t>Otros pasivos no financieros, corrientes</t>
  </si>
  <si>
    <t>TOTAL PASIVOS CORRIENTES</t>
  </si>
  <si>
    <t>8</t>
  </si>
  <si>
    <t>PATRIMONIO</t>
  </si>
  <si>
    <t xml:space="preserve">ESTADOS INTEGRALES DE RESULTADOS POR FUNCION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</si>
  <si>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</si>
  <si>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</si>
  <si>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acumulados</t>
  </si>
  <si>
    <t>patrimonio</t>
  </si>
  <si>
    <t xml:space="preserve">   DE OPERACION</t>
  </si>
  <si>
    <t>EFECTIVO Y EQUIVALENTES AL EFECTIVO AL TERMINO DEL AÑO</t>
  </si>
  <si>
    <t xml:space="preserve">PASIVOS Y PATRIMONIO </t>
  </si>
  <si>
    <t>TOTAL PATRIMONIO NETO</t>
  </si>
  <si>
    <t>Propiedades, planta y equipo</t>
  </si>
  <si>
    <t>ESTADOS DE SITUACION FINANCIERA CLASIFICADOS</t>
  </si>
  <si>
    <t>EFECTIVO Y EQUIVALENTES AL EFECTIVO AL INICIO DEL AÑO</t>
  </si>
  <si>
    <t>(Cifras en miles de pesos - M$)</t>
  </si>
  <si>
    <t>Ingresos de actividades ordinarias</t>
  </si>
  <si>
    <t>Gastos de administración y ventas</t>
  </si>
  <si>
    <t>Gastos financieros</t>
  </si>
  <si>
    <t>7</t>
  </si>
  <si>
    <t>12</t>
  </si>
  <si>
    <t>Excedentes acumulados</t>
  </si>
  <si>
    <t xml:space="preserve">ESTADOS DE FLUJOS DE EFECTIVO METODO INDIRECTO </t>
  </si>
  <si>
    <t>Deudores comerciales y otras cuentas por cobrar</t>
  </si>
  <si>
    <t>Incorporación de propiedades, planta y equipo</t>
  </si>
  <si>
    <t>2018</t>
  </si>
  <si>
    <t>Saldos al 1° de enero de 2018</t>
  </si>
  <si>
    <t>Saldos al 31 de diciembre de 2018</t>
  </si>
  <si>
    <t>Provisiones corrientes por beneficios a los empleados</t>
  </si>
  <si>
    <t>5</t>
  </si>
  <si>
    <t>9</t>
  </si>
  <si>
    <t>Resultado por unidades de reajuste</t>
  </si>
  <si>
    <t>Excedentes</t>
  </si>
  <si>
    <t>Depreciación del ejercicio</t>
  </si>
  <si>
    <t>Pasivos por impuestos corrientes</t>
  </si>
  <si>
    <t xml:space="preserve">   AL EFECTIVO</t>
  </si>
  <si>
    <t>Cuentas por pagar comerciales y otras cuentas por pagar</t>
  </si>
  <si>
    <t xml:space="preserve">FLUJOS DE EFECTIVO (UTILIZADOS EN) PROCEDENTES DE ACTIVIDADES </t>
  </si>
  <si>
    <t>Otros pasivos no financieros corrientes</t>
  </si>
  <si>
    <t>ESTADOS DE CAMBIOS EN EL PATRIMONIO NETO</t>
  </si>
  <si>
    <t>FLUJOS DE EFECTIVO UTILIZADOS EN ACTIVIDADES DE INVERSION</t>
  </si>
  <si>
    <t>Flujos de efectivo neto utilizados en actividades de inversión</t>
  </si>
  <si>
    <t>Activos intangibles distintos de la plusvalía</t>
  </si>
  <si>
    <t>Activos por impuestos diferidos</t>
  </si>
  <si>
    <t>Otros ajustes sobre flujos de efectivo de inversión</t>
  </si>
  <si>
    <t>14</t>
  </si>
  <si>
    <t xml:space="preserve">TOTAL PATRIMONIO NETO Y PASIVOS </t>
  </si>
  <si>
    <t>Excedente del año</t>
  </si>
  <si>
    <t>Impuesto a las ganancias</t>
  </si>
  <si>
    <t>Costos de ventas</t>
  </si>
  <si>
    <t>Excedente bruto</t>
  </si>
  <si>
    <t>Excedente antes de impuestos</t>
  </si>
  <si>
    <t>CORPORACION TEATRO REGIONAL DEL BIO BIO</t>
  </si>
  <si>
    <t>Otros activos financieros, corrientes</t>
  </si>
  <si>
    <t>13</t>
  </si>
  <si>
    <t>Otros activos financieros</t>
  </si>
  <si>
    <t>Flujos de efectivo neto procedentes de (utilizados en) actividades de la operación</t>
  </si>
  <si>
    <t>INCREMENTO NETO (DISMINUCION) EN EL EFECTIVO Y EQUIVALENTES</t>
  </si>
  <si>
    <t>AL 31 DE DICIEMBRE DE 2019 Y 2018</t>
  </si>
  <si>
    <t>POR LOS AÑOS TERMINADOS EL 31 DE DICIEMBRE DE 2019 Y 2018</t>
  </si>
  <si>
    <t>Saldos al 1° de enero de 2019</t>
  </si>
  <si>
    <t>Saldos al 31 de diciembre de 2019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</si>
</sst>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General_)"/>
    <numFmt numFmtId="179" formatCode="#,##0_ ;[Red]\-#,##0\ "/>
    <numFmt numFmtId="180" formatCode="#,##0_);\(#,##0\);&quot;-       &quot;"/>
    <numFmt numFmtId="181" formatCode="_(* #,##0_);_(* \(#,##0\);_(* &quot;-&quot;_);_(@_)"/>
    <numFmt numFmtId="182" formatCode="#,##0.00_);\(#,##0.00\);&quot;-       &quot;"/>
    <numFmt numFmtId="183" formatCode="_-* #,##0_-;\-* #,##0_-;_-* &quot;-&quot;??_-;_-@_-"/>
    <numFmt numFmtId="184" formatCode="_(* #,##0.00_);_(* \(#,##0.00\);_(* &quot;-&quot;??_);_(@_)"/>
    <numFmt numFmtId="185" formatCode="&quot;$&quot;#,##0_);[Red]\(&quot;$&quot;#,##0\)"/>
    <numFmt numFmtId="186" formatCode="_(&quot;$&quot;* #,##0.00_);_(&quot;$&quot;* \(#,##0.00\);_(&quot;$&quot;* &quot;-&quot;??_);_(@_)"/>
    <numFmt numFmtId="187" formatCode="&quot;$&quot;#,##0\ ;\(&quot;$&quot;#,##0\)"/>
    <numFmt numFmtId="188" formatCode="#,"/>
    <numFmt numFmtId="189" formatCode="_-* #,##0\ _$_-;\-* #,##0\ _$_-;_-* &quot;-&quot;\ _$_-;_-@_-"/>
    <numFmt numFmtId="190" formatCode="_-[$€-2]\ * #,##0.00_-;\-[$€-2]\ * #,##0.00_-;_-[$€-2]\ * &quot;-&quot;??_-"/>
    <numFmt numFmtId="191" formatCode="d\-mmmm\-yyyy"/>
    <numFmt numFmtId="192" formatCode="#,#00"/>
    <numFmt numFmtId="193" formatCode="#.##000"/>
    <numFmt numFmtId="194" formatCode="#,##0.0"/>
    <numFmt numFmtId="195" formatCode="_-&quot;$&quot;* #,##0.00_-;\-&quot;$&quot;* #,##0.00_-;_-&quot;$&quot;* &quot;-&quot;??_-;_-@_-"/>
    <numFmt numFmtId="196" formatCode="_-* #,##0.00\ _P_t_s_-;\-* #,##0.00\ _P_t_s_-;_-* &quot;-&quot;??\ _P_t_s_-;_-@_-"/>
    <numFmt numFmtId="197" formatCode="_-* #,##0.00\ _€_-;\-* #,##0.00\ _€_-;_-* &quot;-&quot;??\ _€_-;_-@_-"/>
    <numFmt numFmtId="198" formatCode="_-&quot;$&quot;* #,##0_-;\-&quot;$&quot;* #,##0_-;_-&quot;$&quot;* &quot;-&quot;_-;_-@_-"/>
    <numFmt numFmtId="199" formatCode="\$#,#00"/>
    <numFmt numFmtId="200" formatCode="#,##0\ &quot;Pts&quot;;\-#,##0\ &quot;Pts&quot;"/>
    <numFmt numFmtId="201" formatCode="#,##0_);\(#,##0\)"/>
    <numFmt numFmtId="202" formatCode="_(* \+#,##0.0%_);_(* \-#,##0.0%_);_(* &quot; - &quot;_);_(@_)"/>
    <numFmt numFmtId="203" formatCode="#,##0.0_);\(#,##0.0\);&quot;-       &quot;"/>
  </numFmts>
  <fonts count="84">
    <font>
      <sz val="8"/>
      <color theme="1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  <family val="0"/>
    </font>
    <font>
      <b/>
      <sz val="14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sz val="18"/>
      <color indexed="24"/>
      <name val="Arial"/>
      <family val="2"/>
    </font>
    <font>
      <sz val="8"/>
      <color indexed="24"/>
      <name val="Arial"/>
      <family val="2"/>
    </font>
    <font>
      <u val="single"/>
      <sz val="8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匠牥晩††††††††††"/>
      <family val="0"/>
    </font>
    <font>
      <b/>
      <sz val="10"/>
      <name val="Helv"/>
      <family val="0"/>
    </font>
    <font>
      <i/>
      <sz val="10"/>
      <name val="Helv"/>
      <family val="0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Arial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Book Antiqua"/>
      <family val="2"/>
    </font>
    <font>
      <sz val="10"/>
      <color indexed="8"/>
      <name val="Times New Roman"/>
      <family val="2"/>
    </font>
    <font>
      <sz val="11"/>
      <color indexed="8"/>
      <name val="Book Antiqua"/>
      <family val="2"/>
    </font>
    <font>
      <sz val="10"/>
      <color indexed="8"/>
      <name val="Palatino Linotype"/>
      <family val="2"/>
    </font>
    <font>
      <b/>
      <sz val="8"/>
      <color indexed="63"/>
      <name val="Calibri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9"/>
      <name val="Times New Roman"/>
      <family val="1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0"/>
      <color theme="1"/>
      <name val="Book Antiqua"/>
      <family val="2"/>
    </font>
    <font>
      <sz val="10"/>
      <color theme="1"/>
      <name val="Times New Roman"/>
      <family val="2"/>
    </font>
    <font>
      <sz val="11"/>
      <color theme="1"/>
      <name val="Book Antiqua"/>
      <family val="2"/>
    </font>
    <font>
      <sz val="10"/>
      <color theme="1"/>
      <name val="Palatino Linotype"/>
      <family val="2"/>
    </font>
    <font>
      <sz val="11"/>
      <color theme="1"/>
      <name val="Calibri"/>
      <family val="2"/>
    </font>
    <font>
      <b/>
      <sz val="8"/>
      <color rgb="FF3F3F3F"/>
      <name val="Calibri"/>
      <family val="2"/>
    </font>
    <font>
      <sz val="10"/>
      <color theme="1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0" fillId="0" borderId="0" applyNumberFormat="0" applyFill="0" applyProtection="0">
      <alignment horizontal="left"/>
    </xf>
    <xf numFmtId="0" fontId="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14" fillId="0" borderId="0" applyFont="0" applyFill="0" applyBorder="0" applyAlignment="0" applyProtection="0"/>
    <xf numFmtId="171" fontId="8" fillId="0" borderId="0" applyFont="0" applyFill="0" applyBorder="0" applyAlignment="0" applyProtection="0"/>
    <xf numFmtId="3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0" fillId="0" borderId="3" applyNumberFormat="0" applyAlignment="0" applyProtection="0"/>
    <xf numFmtId="0" fontId="15" fillId="0" borderId="0" applyFont="0" applyFill="0" applyBorder="0" applyAlignment="0" applyProtection="0"/>
    <xf numFmtId="0" fontId="16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3" fontId="6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5" fillId="0" borderId="0" applyFill="0" applyBorder="0" applyAlignment="0" applyProtection="0"/>
    <xf numFmtId="3" fontId="23" fillId="0" borderId="0" applyFill="0" applyBorder="0" applyAlignment="0" applyProtection="0"/>
    <xf numFmtId="191" fontId="6" fillId="0" borderId="0" applyFill="0" applyBorder="0" applyAlignment="0" applyProtection="0"/>
    <xf numFmtId="192" fontId="16" fillId="0" borderId="0">
      <alignment/>
      <protection locked="0"/>
    </xf>
    <xf numFmtId="193" fontId="16" fillId="0" borderId="0">
      <alignment/>
      <protection locked="0"/>
    </xf>
    <xf numFmtId="2" fontId="15" fillId="0" borderId="0" applyFon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5" applyNumberFormat="0" applyFill="0" applyAlignment="0" applyProtection="0"/>
    <xf numFmtId="194" fontId="10" fillId="0" borderId="0" applyFill="0" applyBorder="0">
      <alignment/>
      <protection/>
    </xf>
    <xf numFmtId="38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5" fontId="6" fillId="0" borderId="0" applyNumberForma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97" fontId="6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4" fillId="0" borderId="0" applyFont="0" applyFill="0" applyBorder="0" applyAlignment="0" applyProtection="0"/>
    <xf numFmtId="177" fontId="8" fillId="0" borderId="0" applyFont="0" applyFill="0" applyBorder="0" applyAlignment="0" applyProtection="0"/>
    <xf numFmtId="199" fontId="16" fillId="0" borderId="0">
      <alignment/>
      <protection locked="0"/>
    </xf>
    <xf numFmtId="200" fontId="6" fillId="0" borderId="0" applyFill="0" applyBorder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27" borderId="7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>
      <alignment/>
      <protection/>
    </xf>
    <xf numFmtId="9" fontId="7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8" fillId="0" borderId="0" applyFont="0" applyFill="0" applyBorder="0" applyAlignment="0" applyProtection="0"/>
    <xf numFmtId="194" fontId="6" fillId="0" borderId="0" applyFill="0" applyBorder="0" applyAlignment="0" applyProtection="0"/>
    <xf numFmtId="3" fontId="6" fillId="0" borderId="0" applyFill="0" applyBorder="0" applyAlignment="0" applyProtection="0"/>
    <xf numFmtId="0" fontId="10" fillId="0" borderId="0">
      <alignment/>
      <protection/>
    </xf>
    <xf numFmtId="0" fontId="32" fillId="0" borderId="0">
      <alignment/>
      <protection/>
    </xf>
    <xf numFmtId="3" fontId="33" fillId="0" borderId="0" applyFont="0" applyFill="0" applyBorder="0" applyAlignment="0" applyProtection="0"/>
    <xf numFmtId="0" fontId="10" fillId="0" borderId="0">
      <alignment/>
      <protection/>
    </xf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9" fillId="0" borderId="0" applyNumberFormat="0" applyFill="0" applyBorder="0">
      <alignment vertical="center"/>
      <protection locked="0"/>
    </xf>
    <xf numFmtId="0" fontId="1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132" applyFont="1" applyBorder="1">
      <alignment/>
      <protection/>
    </xf>
    <xf numFmtId="178" fontId="4" fillId="0" borderId="0" xfId="143" applyNumberFormat="1" applyFont="1" applyAlignment="1" applyProtection="1">
      <alignment horizontal="left"/>
      <protection/>
    </xf>
    <xf numFmtId="179" fontId="2" fillId="0" borderId="0" xfId="132" applyNumberFormat="1" applyFont="1" applyBorder="1">
      <alignment/>
      <protection/>
    </xf>
    <xf numFmtId="178" fontId="5" fillId="0" borderId="0" xfId="143" applyNumberFormat="1" applyFont="1" applyAlignment="1" applyProtection="1">
      <alignment horizontal="left"/>
      <protection/>
    </xf>
    <xf numFmtId="178" fontId="5" fillId="0" borderId="12" xfId="143" applyNumberFormat="1" applyFont="1" applyBorder="1" applyAlignment="1" applyProtection="1">
      <alignment horizontal="left"/>
      <protection/>
    </xf>
    <xf numFmtId="179" fontId="2" fillId="0" borderId="12" xfId="132" applyNumberFormat="1" applyFont="1" applyBorder="1">
      <alignment/>
      <protection/>
    </xf>
    <xf numFmtId="0" fontId="4" fillId="0" borderId="0" xfId="132" applyFont="1" applyBorder="1" applyAlignment="1">
      <alignment horizontal="left" vertical="center" wrapText="1"/>
      <protection/>
    </xf>
    <xf numFmtId="0" fontId="4" fillId="0" borderId="0" xfId="132" applyFont="1" applyBorder="1" applyAlignment="1">
      <alignment horizontal="center" vertical="center" wrapText="1"/>
      <protection/>
    </xf>
    <xf numFmtId="0" fontId="5" fillId="0" borderId="0" xfId="132" applyFont="1" applyBorder="1" applyAlignment="1">
      <alignment horizontal="center" vertical="center" wrapText="1"/>
      <protection/>
    </xf>
    <xf numFmtId="179" fontId="5" fillId="0" borderId="0" xfId="132" applyNumberFormat="1" applyFont="1" applyBorder="1" applyAlignment="1">
      <alignment horizontal="center" vertical="center" wrapText="1"/>
      <protection/>
    </xf>
    <xf numFmtId="0" fontId="5" fillId="0" borderId="0" xfId="132" applyFont="1" applyBorder="1">
      <alignment/>
      <protection/>
    </xf>
    <xf numFmtId="49" fontId="5" fillId="0" borderId="0" xfId="132" applyNumberFormat="1" applyFont="1" applyBorder="1" applyAlignment="1">
      <alignment horizontal="center"/>
      <protection/>
    </xf>
    <xf numFmtId="180" fontId="5" fillId="33" borderId="0" xfId="49" applyNumberFormat="1" applyFont="1" applyFill="1" applyAlignment="1" applyProtection="1">
      <alignment/>
      <protection/>
    </xf>
    <xf numFmtId="180" fontId="5" fillId="0" borderId="12" xfId="49" applyNumberFormat="1" applyFont="1" applyBorder="1" applyAlignment="1" applyProtection="1">
      <alignment horizontal="right"/>
      <protection/>
    </xf>
    <xf numFmtId="180" fontId="5" fillId="0" borderId="0" xfId="49" applyNumberFormat="1" applyFont="1" applyBorder="1" applyAlignment="1" applyProtection="1">
      <alignment horizontal="center"/>
      <protection/>
    </xf>
    <xf numFmtId="180" fontId="5" fillId="0" borderId="0" xfId="49" applyNumberFormat="1" applyFont="1" applyBorder="1" applyAlignment="1" applyProtection="1">
      <alignment horizontal="right"/>
      <protection/>
    </xf>
    <xf numFmtId="180" fontId="2" fillId="0" borderId="0" xfId="132" applyNumberFormat="1" applyFont="1" applyBorder="1">
      <alignment/>
      <protection/>
    </xf>
    <xf numFmtId="0" fontId="5" fillId="0" borderId="0" xfId="132" applyFont="1" applyFill="1" applyBorder="1">
      <alignment/>
      <protection/>
    </xf>
    <xf numFmtId="180" fontId="5" fillId="0" borderId="13" xfId="49" applyNumberFormat="1" applyFont="1" applyBorder="1" applyAlignment="1" applyProtection="1">
      <alignment horizontal="right"/>
      <protection/>
    </xf>
    <xf numFmtId="0" fontId="4" fillId="0" borderId="0" xfId="132" applyFont="1" applyFill="1" applyBorder="1">
      <alignment/>
      <protection/>
    </xf>
    <xf numFmtId="0" fontId="7" fillId="0" borderId="0" xfId="132" applyFont="1" applyBorder="1">
      <alignment/>
      <protection/>
    </xf>
    <xf numFmtId="179" fontId="2" fillId="0" borderId="0" xfId="132" applyNumberFormat="1" applyFont="1" applyFill="1" applyBorder="1">
      <alignment/>
      <protection/>
    </xf>
    <xf numFmtId="0" fontId="2" fillId="0" borderId="0" xfId="132" applyFont="1" applyFill="1" applyBorder="1">
      <alignment/>
      <protection/>
    </xf>
    <xf numFmtId="178" fontId="5" fillId="0" borderId="0" xfId="143" applyNumberFormat="1" applyFont="1" applyAlignment="1" applyProtection="1">
      <alignment horizontal="center"/>
      <protection/>
    </xf>
    <xf numFmtId="178" fontId="5" fillId="0" borderId="12" xfId="143" applyNumberFormat="1" applyFont="1" applyBorder="1" applyAlignment="1" applyProtection="1">
      <alignment horizontal="center"/>
      <protection/>
    </xf>
    <xf numFmtId="0" fontId="2" fillId="0" borderId="12" xfId="132" applyFont="1" applyBorder="1">
      <alignment/>
      <protection/>
    </xf>
    <xf numFmtId="0" fontId="4" fillId="0" borderId="0" xfId="132" applyFont="1" applyBorder="1">
      <alignment/>
      <protection/>
    </xf>
    <xf numFmtId="0" fontId="4" fillId="0" borderId="0" xfId="132" applyFont="1" applyBorder="1" applyAlignment="1">
      <alignment horizontal="center"/>
      <protection/>
    </xf>
    <xf numFmtId="0" fontId="5" fillId="0" borderId="0" xfId="132" applyFont="1" applyBorder="1" applyAlignment="1">
      <alignment horizontal="center"/>
      <protection/>
    </xf>
    <xf numFmtId="180" fontId="5" fillId="33" borderId="0" xfId="49" applyNumberFormat="1" applyFont="1" applyFill="1" applyBorder="1" applyAlignment="1" applyProtection="1">
      <alignment/>
      <protection/>
    </xf>
    <xf numFmtId="180" fontId="5" fillId="0" borderId="0" xfId="132" applyNumberFormat="1" applyFont="1" applyBorder="1">
      <alignment/>
      <protection/>
    </xf>
    <xf numFmtId="180" fontId="5" fillId="33" borderId="12" xfId="49" applyNumberFormat="1" applyFont="1" applyFill="1" applyBorder="1" applyAlignment="1" applyProtection="1">
      <alignment/>
      <protection/>
    </xf>
    <xf numFmtId="180" fontId="5" fillId="0" borderId="0" xfId="49" applyNumberFormat="1" applyFont="1" applyAlignment="1" applyProtection="1">
      <alignment/>
      <protection/>
    </xf>
    <xf numFmtId="179" fontId="5" fillId="0" borderId="0" xfId="132" applyNumberFormat="1" applyFont="1" applyFill="1" applyBorder="1">
      <alignment/>
      <protection/>
    </xf>
    <xf numFmtId="0" fontId="5" fillId="0" borderId="0" xfId="132" applyNumberFormat="1" applyFont="1" applyBorder="1" applyAlignment="1">
      <alignment horizontal="center"/>
      <protection/>
    </xf>
    <xf numFmtId="0" fontId="5" fillId="0" borderId="0" xfId="132" applyFont="1" applyFill="1" applyBorder="1" applyAlignment="1">
      <alignment horizontal="center"/>
      <protection/>
    </xf>
    <xf numFmtId="180" fontId="5" fillId="0" borderId="13" xfId="49" applyNumberFormat="1" applyFont="1" applyBorder="1" applyAlignment="1" applyProtection="1">
      <alignment/>
      <protection/>
    </xf>
    <xf numFmtId="0" fontId="2" fillId="0" borderId="0" xfId="132" applyFont="1" applyBorder="1" applyAlignment="1">
      <alignment horizontal="center"/>
      <protection/>
    </xf>
    <xf numFmtId="180" fontId="2" fillId="34" borderId="0" xfId="132" applyNumberFormat="1" applyFont="1" applyFill="1" applyBorder="1">
      <alignment/>
      <protection/>
    </xf>
    <xf numFmtId="0" fontId="7" fillId="0" borderId="0" xfId="132" applyFont="1" applyBorder="1" applyAlignment="1">
      <alignment horizontal="center"/>
      <protection/>
    </xf>
    <xf numFmtId="0" fontId="2" fillId="0" borderId="0" xfId="132" applyFont="1" applyFill="1" applyBorder="1" applyAlignment="1">
      <alignment horizontal="center"/>
      <protection/>
    </xf>
    <xf numFmtId="178" fontId="4" fillId="0" borderId="0" xfId="34" applyNumberFormat="1" applyFont="1" applyFill="1" applyBorder="1" applyAlignment="1" applyProtection="1">
      <alignment horizontal="left"/>
      <protection/>
    </xf>
    <xf numFmtId="178" fontId="5" fillId="0" borderId="0" xfId="34" applyNumberFormat="1" applyFont="1" applyFill="1" applyBorder="1" applyAlignment="1" applyProtection="1">
      <alignment horizontal="left"/>
      <protection/>
    </xf>
    <xf numFmtId="178" fontId="5" fillId="0" borderId="0" xfId="143" applyNumberFormat="1" applyFont="1" applyBorder="1" applyAlignment="1" applyProtection="1">
      <alignment horizontal="left"/>
      <protection/>
    </xf>
    <xf numFmtId="0" fontId="2" fillId="0" borderId="12" xfId="132" applyFont="1" applyBorder="1" applyAlignment="1">
      <alignment horizontal="center"/>
      <protection/>
    </xf>
    <xf numFmtId="0" fontId="5" fillId="0" borderId="0" xfId="132" applyFont="1" applyFill="1" applyBorder="1" applyAlignment="1">
      <alignment horizontal="left"/>
      <protection/>
    </xf>
    <xf numFmtId="0" fontId="4" fillId="0" borderId="0" xfId="132" applyFont="1" applyFill="1" applyBorder="1" applyAlignment="1">
      <alignment horizontal="center"/>
      <protection/>
    </xf>
    <xf numFmtId="180" fontId="5" fillId="0" borderId="0" xfId="50" applyNumberFormat="1" applyFont="1" applyAlignment="1" applyProtection="1">
      <alignment/>
      <protection/>
    </xf>
    <xf numFmtId="180" fontId="5" fillId="33" borderId="0" xfId="50" applyNumberFormat="1" applyFont="1" applyFill="1" applyBorder="1" applyAlignment="1" applyProtection="1">
      <alignment/>
      <protection/>
    </xf>
    <xf numFmtId="180" fontId="5" fillId="33" borderId="12" xfId="50" applyNumberFormat="1" applyFont="1" applyFill="1" applyBorder="1" applyAlignment="1" applyProtection="1">
      <alignment/>
      <protection/>
    </xf>
    <xf numFmtId="0" fontId="2" fillId="33" borderId="0" xfId="132" applyFont="1" applyFill="1" applyBorder="1">
      <alignment/>
      <protection/>
    </xf>
    <xf numFmtId="178" fontId="4" fillId="33" borderId="0" xfId="143" applyNumberFormat="1" applyFont="1" applyFill="1" applyAlignment="1" applyProtection="1">
      <alignment horizontal="left"/>
      <protection/>
    </xf>
    <xf numFmtId="178" fontId="5" fillId="33" borderId="0" xfId="143" applyNumberFormat="1" applyFont="1" applyFill="1" applyBorder="1" applyAlignment="1" applyProtection="1">
      <alignment horizontal="left"/>
      <protection/>
    </xf>
    <xf numFmtId="0" fontId="2" fillId="33" borderId="0" xfId="132" applyFont="1" applyFill="1" applyBorder="1" applyAlignment="1">
      <alignment horizontal="center"/>
      <protection/>
    </xf>
    <xf numFmtId="178" fontId="5" fillId="33" borderId="12" xfId="143" applyNumberFormat="1" applyFont="1" applyFill="1" applyBorder="1" applyAlignment="1" applyProtection="1">
      <alignment horizontal="left"/>
      <protection/>
    </xf>
    <xf numFmtId="0" fontId="5" fillId="35" borderId="0" xfId="144" applyFont="1" applyFill="1">
      <alignment/>
      <protection/>
    </xf>
    <xf numFmtId="0" fontId="5" fillId="35" borderId="0" xfId="144" applyFont="1" applyFill="1" applyBorder="1">
      <alignment/>
      <protection/>
    </xf>
    <xf numFmtId="178" fontId="5" fillId="33" borderId="0" xfId="143" applyNumberFormat="1" applyFont="1" applyFill="1" applyAlignment="1" applyProtection="1">
      <alignment horizontal="left"/>
      <protection/>
    </xf>
    <xf numFmtId="0" fontId="5" fillId="35" borderId="12" xfId="144" applyFont="1" applyFill="1" applyBorder="1">
      <alignment/>
      <protection/>
    </xf>
    <xf numFmtId="0" fontId="4" fillId="35" borderId="0" xfId="144" applyFont="1" applyFill="1" applyBorder="1" applyAlignment="1">
      <alignment horizontal="center"/>
      <protection/>
    </xf>
    <xf numFmtId="0" fontId="4" fillId="35" borderId="0" xfId="144" applyFont="1" applyFill="1" applyAlignment="1">
      <alignment horizontal="center"/>
      <protection/>
    </xf>
    <xf numFmtId="0" fontId="5" fillId="35" borderId="0" xfId="144" applyFont="1" applyFill="1" applyBorder="1" applyAlignment="1">
      <alignment horizontal="center"/>
      <protection/>
    </xf>
    <xf numFmtId="180" fontId="5" fillId="35" borderId="0" xfId="49" applyNumberFormat="1" applyFont="1" applyFill="1" applyAlignment="1" applyProtection="1">
      <alignment horizontal="right"/>
      <protection/>
    </xf>
    <xf numFmtId="180" fontId="5" fillId="35" borderId="12" xfId="49" applyNumberFormat="1" applyFont="1" applyFill="1" applyBorder="1" applyAlignment="1" applyProtection="1">
      <alignment horizontal="right"/>
      <protection/>
    </xf>
    <xf numFmtId="180" fontId="5" fillId="35" borderId="0" xfId="49" applyNumberFormat="1" applyFont="1" applyFill="1" applyBorder="1" applyAlignment="1" applyProtection="1">
      <alignment horizontal="right"/>
      <protection/>
    </xf>
    <xf numFmtId="180" fontId="5" fillId="35" borderId="13" xfId="49" applyNumberFormat="1" applyFont="1" applyFill="1" applyBorder="1" applyAlignment="1" applyProtection="1">
      <alignment horizontal="right"/>
      <protection/>
    </xf>
    <xf numFmtId="180" fontId="5" fillId="35" borderId="0" xfId="144" applyNumberFormat="1" applyFont="1" applyFill="1">
      <alignment/>
      <protection/>
    </xf>
    <xf numFmtId="0" fontId="5" fillId="35" borderId="0" xfId="132" applyFont="1" applyFill="1">
      <alignment/>
      <protection/>
    </xf>
    <xf numFmtId="180" fontId="5" fillId="35" borderId="0" xfId="144" applyNumberFormat="1" applyFont="1" applyFill="1" applyBorder="1">
      <alignment/>
      <protection/>
    </xf>
    <xf numFmtId="180" fontId="5" fillId="35" borderId="0" xfId="132" applyNumberFormat="1" applyFont="1" applyFill="1" applyAlignment="1">
      <alignment/>
      <protection/>
    </xf>
    <xf numFmtId="0" fontId="2" fillId="33" borderId="0" xfId="132" applyFont="1" applyFill="1" applyAlignment="1">
      <alignment horizontal="center"/>
      <protection/>
    </xf>
    <xf numFmtId="0" fontId="2" fillId="33" borderId="0" xfId="132" applyFont="1" applyFill="1">
      <alignment/>
      <protection/>
    </xf>
    <xf numFmtId="0" fontId="2" fillId="33" borderId="12" xfId="132" applyFont="1" applyFill="1" applyBorder="1" applyAlignment="1">
      <alignment horizontal="center"/>
      <protection/>
    </xf>
    <xf numFmtId="178" fontId="5" fillId="33" borderId="0" xfId="142" applyNumberFormat="1" applyFont="1" applyFill="1" applyBorder="1" applyAlignment="1" applyProtection="1">
      <alignment/>
      <protection/>
    </xf>
    <xf numFmtId="178" fontId="5" fillId="33" borderId="0" xfId="142" applyNumberFormat="1" applyFont="1" applyFill="1" applyBorder="1" applyAlignment="1" applyProtection="1">
      <alignment horizontal="center"/>
      <protection/>
    </xf>
    <xf numFmtId="0" fontId="5" fillId="33" borderId="0" xfId="142" applyFont="1" applyFill="1" applyBorder="1">
      <alignment/>
      <protection/>
    </xf>
    <xf numFmtId="0" fontId="4" fillId="33" borderId="0" xfId="142" applyFont="1" applyFill="1" applyBorder="1" applyAlignment="1">
      <alignment horizontal="center"/>
      <protection/>
    </xf>
    <xf numFmtId="183" fontId="2" fillId="33" borderId="0" xfId="53" applyNumberFormat="1" applyFont="1" applyFill="1" applyAlignment="1">
      <alignment/>
    </xf>
    <xf numFmtId="178" fontId="5" fillId="33" borderId="0" xfId="142" applyNumberFormat="1" applyFont="1" applyFill="1" applyBorder="1" applyAlignment="1" applyProtection="1">
      <alignment horizontal="left"/>
      <protection/>
    </xf>
    <xf numFmtId="183" fontId="2" fillId="33" borderId="0" xfId="132" applyNumberFormat="1" applyFont="1" applyFill="1">
      <alignment/>
      <protection/>
    </xf>
    <xf numFmtId="3" fontId="5" fillId="33" borderId="0" xfId="49" applyNumberFormat="1" applyFont="1" applyFill="1" applyBorder="1" applyAlignment="1" applyProtection="1">
      <alignment/>
      <protection/>
    </xf>
    <xf numFmtId="3" fontId="5" fillId="33" borderId="0" xfId="53" applyNumberFormat="1" applyFont="1" applyFill="1" applyBorder="1" applyAlignment="1" applyProtection="1">
      <alignment/>
      <protection/>
    </xf>
    <xf numFmtId="0" fontId="5" fillId="33" borderId="0" xfId="142" applyFont="1" applyFill="1" applyBorder="1" applyAlignment="1">
      <alignment/>
      <protection/>
    </xf>
    <xf numFmtId="0" fontId="5" fillId="33" borderId="0" xfId="142" applyFont="1" applyFill="1" applyBorder="1" applyAlignment="1">
      <alignment horizontal="center"/>
      <protection/>
    </xf>
    <xf numFmtId="183" fontId="2" fillId="33" borderId="0" xfId="132" applyNumberFormat="1" applyFont="1" applyFill="1" applyBorder="1">
      <alignment/>
      <protection/>
    </xf>
    <xf numFmtId="183" fontId="2" fillId="33" borderId="0" xfId="53" applyNumberFormat="1" applyFont="1" applyFill="1" applyBorder="1" applyAlignment="1">
      <alignment/>
    </xf>
    <xf numFmtId="0" fontId="5" fillId="33" borderId="0" xfId="141" applyFont="1" applyFill="1">
      <alignment/>
      <protection/>
    </xf>
    <xf numFmtId="0" fontId="5" fillId="33" borderId="0" xfId="141" applyFont="1" applyFill="1" applyAlignment="1">
      <alignment horizontal="center"/>
      <protection/>
    </xf>
    <xf numFmtId="183" fontId="2" fillId="33" borderId="0" xfId="53" applyNumberFormat="1" applyFont="1" applyFill="1" applyBorder="1" applyAlignment="1">
      <alignment horizontal="center"/>
    </xf>
    <xf numFmtId="183" fontId="7" fillId="33" borderId="0" xfId="132" applyNumberFormat="1" applyFont="1" applyFill="1" applyBorder="1">
      <alignment/>
      <protection/>
    </xf>
    <xf numFmtId="183" fontId="5" fillId="33" borderId="0" xfId="53" applyNumberFormat="1" applyFont="1" applyFill="1" applyBorder="1" applyAlignment="1" applyProtection="1">
      <alignment/>
      <protection/>
    </xf>
    <xf numFmtId="183" fontId="5" fillId="33" borderId="0" xfId="53" applyNumberFormat="1" applyFont="1" applyFill="1" applyAlignment="1" applyProtection="1">
      <alignment/>
      <protection/>
    </xf>
    <xf numFmtId="183" fontId="5" fillId="33" borderId="12" xfId="53" applyNumberFormat="1" applyFont="1" applyFill="1" applyBorder="1" applyAlignment="1" applyProtection="1">
      <alignment/>
      <protection/>
    </xf>
    <xf numFmtId="183" fontId="5" fillId="33" borderId="13" xfId="53" applyNumberFormat="1" applyFont="1" applyFill="1" applyBorder="1" applyAlignment="1" applyProtection="1">
      <alignment/>
      <protection/>
    </xf>
    <xf numFmtId="0" fontId="2" fillId="33" borderId="0" xfId="132" applyFont="1" applyFill="1" applyAlignment="1">
      <alignment horizontal="left"/>
      <protection/>
    </xf>
    <xf numFmtId="183" fontId="2" fillId="33" borderId="0" xfId="53" applyNumberFormat="1" applyFont="1" applyFill="1" applyAlignment="1">
      <alignment horizontal="center"/>
    </xf>
    <xf numFmtId="1" fontId="5" fillId="0" borderId="0" xfId="132" applyNumberFormat="1" applyFont="1" applyFill="1" applyBorder="1" applyAlignment="1">
      <alignment horizontal="center"/>
      <protection/>
    </xf>
    <xf numFmtId="180" fontId="5" fillId="0" borderId="0" xfId="50" applyNumberFormat="1" applyFont="1" applyFill="1" applyAlignment="1" applyProtection="1">
      <alignment/>
      <protection/>
    </xf>
    <xf numFmtId="180" fontId="5" fillId="0" borderId="12" xfId="50" applyNumberFormat="1" applyFont="1" applyFill="1" applyBorder="1" applyAlignment="1" applyProtection="1">
      <alignment/>
      <protection/>
    </xf>
    <xf numFmtId="180" fontId="5" fillId="0" borderId="0" xfId="50" applyNumberFormat="1" applyFont="1" applyFill="1" applyBorder="1" applyAlignment="1" applyProtection="1">
      <alignment/>
      <protection/>
    </xf>
    <xf numFmtId="1" fontId="4" fillId="0" borderId="0" xfId="132" applyNumberFormat="1" applyFont="1" applyFill="1" applyBorder="1" applyAlignment="1">
      <alignment horizontal="center"/>
      <protection/>
    </xf>
    <xf numFmtId="180" fontId="4" fillId="0" borderId="0" xfId="50" applyNumberFormat="1" applyFont="1" applyFill="1" applyBorder="1" applyAlignment="1" applyProtection="1">
      <alignment/>
      <protection/>
    </xf>
    <xf numFmtId="0" fontId="7" fillId="0" borderId="0" xfId="132" applyFont="1" applyFill="1" applyBorder="1">
      <alignment/>
      <protection/>
    </xf>
    <xf numFmtId="180" fontId="83" fillId="0" borderId="0" xfId="132" applyNumberFormat="1" applyFont="1" applyFill="1" applyBorder="1">
      <alignment/>
      <protection/>
    </xf>
    <xf numFmtId="180" fontId="5" fillId="0" borderId="0" xfId="49" applyNumberFormat="1" applyFont="1" applyFill="1" applyAlignment="1" applyProtection="1">
      <alignment/>
      <protection/>
    </xf>
    <xf numFmtId="180" fontId="5" fillId="0" borderId="0" xfId="49" applyNumberFormat="1" applyFont="1" applyFill="1" applyBorder="1" applyAlignment="1" applyProtection="1">
      <alignment/>
      <protection/>
    </xf>
    <xf numFmtId="180" fontId="5" fillId="0" borderId="12" xfId="49" applyNumberFormat="1" applyFont="1" applyFill="1" applyBorder="1" applyAlignment="1" applyProtection="1">
      <alignment/>
      <protection/>
    </xf>
    <xf numFmtId="180" fontId="5" fillId="0" borderId="12" xfId="49" applyNumberFormat="1" applyFont="1" applyFill="1" applyBorder="1" applyAlignment="1" applyProtection="1">
      <alignment horizontal="right"/>
      <protection/>
    </xf>
    <xf numFmtId="180" fontId="5" fillId="0" borderId="0" xfId="49" applyNumberFormat="1" applyFont="1" applyFill="1" applyBorder="1" applyAlignment="1" applyProtection="1">
      <alignment horizontal="center"/>
      <protection/>
    </xf>
    <xf numFmtId="179" fontId="5" fillId="0" borderId="0" xfId="132" applyNumberFormat="1" applyFont="1" applyFill="1" applyBorder="1" applyAlignment="1">
      <alignment horizontal="center" vertical="center" wrapText="1"/>
      <protection/>
    </xf>
    <xf numFmtId="0" fontId="19" fillId="35" borderId="0" xfId="132" applyFont="1" applyFill="1">
      <alignment/>
      <protection/>
    </xf>
    <xf numFmtId="0" fontId="34" fillId="35" borderId="0" xfId="132" applyFont="1" applyFill="1">
      <alignment/>
      <protection/>
    </xf>
    <xf numFmtId="180" fontId="5" fillId="0" borderId="13" xfId="50" applyNumberFormat="1" applyFont="1" applyFill="1" applyBorder="1" applyAlignment="1" applyProtection="1">
      <alignment horizontal="right"/>
      <protection/>
    </xf>
    <xf numFmtId="180" fontId="5" fillId="0" borderId="12" xfId="5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Alignment="1" applyProtection="1">
      <alignment horizontal="right"/>
      <protection/>
    </xf>
    <xf numFmtId="169" fontId="2" fillId="33" borderId="0" xfId="47" applyFont="1" applyFill="1" applyAlignment="1">
      <alignment/>
    </xf>
    <xf numFmtId="169" fontId="2" fillId="33" borderId="0" xfId="132" applyNumberFormat="1" applyFont="1" applyFill="1">
      <alignment/>
      <protection/>
    </xf>
    <xf numFmtId="178" fontId="4" fillId="33" borderId="0" xfId="34" applyNumberFormat="1" applyFont="1" applyFill="1" applyBorder="1" applyAlignment="1" applyProtection="1">
      <alignment horizontal="left"/>
      <protection/>
    </xf>
    <xf numFmtId="180" fontId="5" fillId="35" borderId="0" xfId="132" applyNumberFormat="1" applyFont="1" applyFill="1" applyBorder="1" applyAlignment="1">
      <alignment/>
      <protection/>
    </xf>
    <xf numFmtId="179" fontId="2" fillId="0" borderId="12" xfId="132" applyNumberFormat="1" applyFont="1" applyFill="1" applyBorder="1">
      <alignment/>
      <protection/>
    </xf>
    <xf numFmtId="169" fontId="2" fillId="0" borderId="0" xfId="47" applyFont="1" applyBorder="1" applyAlignment="1">
      <alignment/>
    </xf>
    <xf numFmtId="169" fontId="2" fillId="0" borderId="0" xfId="132" applyNumberFormat="1" applyFont="1" applyBorder="1">
      <alignment/>
      <protection/>
    </xf>
    <xf numFmtId="1" fontId="4" fillId="0" borderId="0" xfId="132" applyNumberFormat="1" applyFont="1" applyBorder="1" applyAlignment="1">
      <alignment horizontal="center" vertical="center" wrapText="1"/>
      <protection/>
    </xf>
    <xf numFmtId="1" fontId="4" fillId="33" borderId="0" xfId="132" applyNumberFormat="1" applyFont="1" applyFill="1" applyBorder="1" applyAlignment="1">
      <alignment horizontal="center" vertical="center" wrapText="1"/>
      <protection/>
    </xf>
    <xf numFmtId="0" fontId="2" fillId="0" borderId="0" xfId="132" applyFont="1" applyFill="1" applyBorder="1" applyAlignment="1">
      <alignment horizontal="left"/>
      <protection/>
    </xf>
  </cellXfs>
  <cellStyles count="1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" xfId="33"/>
    <cellStyle name="A3 297 x 420 mm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becera 1" xfId="42"/>
    <cellStyle name="Cabecera 2" xfId="43"/>
    <cellStyle name="Calculation" xfId="44"/>
    <cellStyle name="Check Cell" xfId="45"/>
    <cellStyle name="Comma" xfId="46"/>
    <cellStyle name="Comma [0]" xfId="47"/>
    <cellStyle name="Comma [0] 3" xfId="48"/>
    <cellStyle name="Comma [0]_Forestal Anchile 00" xfId="49"/>
    <cellStyle name="Comma [0]_Forestal Anchile 00 2" xfId="50"/>
    <cellStyle name="Comma 2" xfId="51"/>
    <cellStyle name="Comma 3" xfId="52"/>
    <cellStyle name="Comma 3 2" xfId="53"/>
    <cellStyle name="Comma0" xfId="54"/>
    <cellStyle name="Currency" xfId="55"/>
    <cellStyle name="Currency [0]" xfId="56"/>
    <cellStyle name="Currency0" xfId="57"/>
    <cellStyle name="D" xfId="58"/>
    <cellStyle name="Date" xfId="59"/>
    <cellStyle name="Dia" xfId="60"/>
    <cellStyle name="Encabez1" xfId="61"/>
    <cellStyle name="Encabez2" xfId="62"/>
    <cellStyle name="Encabezado 1" xfId="63"/>
    <cellStyle name="Encabezado 2" xfId="64"/>
    <cellStyle name="Estilo 1" xfId="65"/>
    <cellStyle name="Estilo 2" xfId="66"/>
    <cellStyle name="Euro" xfId="67"/>
    <cellStyle name="Explanatory Text" xfId="68"/>
    <cellStyle name="F2" xfId="69"/>
    <cellStyle name="F3" xfId="70"/>
    <cellStyle name="F4" xfId="71"/>
    <cellStyle name="F5" xfId="72"/>
    <cellStyle name="F6" xfId="73"/>
    <cellStyle name="F7" xfId="74"/>
    <cellStyle name="F8" xfId="75"/>
    <cellStyle name="Fecha" xfId="76"/>
    <cellStyle name="Fijo" xfId="77"/>
    <cellStyle name="Financiero" xfId="78"/>
    <cellStyle name="Fixed" xfId="79"/>
    <cellStyle name="Good" xfId="80"/>
    <cellStyle name="Heading 1" xfId="81"/>
    <cellStyle name="Heading 2" xfId="82"/>
    <cellStyle name="Heading 3" xfId="83"/>
    <cellStyle name="Heading 4" xfId="84"/>
    <cellStyle name="Hyperlink seguido_T177-LIS-EL-101-RA - Equipo Eléctrico" xfId="85"/>
    <cellStyle name="Hyperlink_PT_Samco_Renta_122002" xfId="86"/>
    <cellStyle name="Input" xfId="87"/>
    <cellStyle name="Linked Cell" xfId="88"/>
    <cellStyle name="marta" xfId="89"/>
    <cellStyle name="Millares [0] 2" xfId="90"/>
    <cellStyle name="Millares 10" xfId="91"/>
    <cellStyle name="Millares 2" xfId="92"/>
    <cellStyle name="Millares 2 2" xfId="93"/>
    <cellStyle name="Millares 3" xfId="94"/>
    <cellStyle name="Millares 3 2" xfId="95"/>
    <cellStyle name="Millares 4" xfId="96"/>
    <cellStyle name="Millares 5" xfId="97"/>
    <cellStyle name="Millares 6" xfId="98"/>
    <cellStyle name="Millares 7" xfId="99"/>
    <cellStyle name="Millares 8" xfId="100"/>
    <cellStyle name="Millares 9" xfId="101"/>
    <cellStyle name="Moeda [0]_Costo Operación T177 Fase II" xfId="102"/>
    <cellStyle name="Moeda_Costo Operación T177 Fase II" xfId="103"/>
    <cellStyle name="Moneda 2" xfId="104"/>
    <cellStyle name="Moneda 3" xfId="105"/>
    <cellStyle name="Monetario" xfId="106"/>
    <cellStyle name="Monetario0" xfId="107"/>
    <cellStyle name="Neutral" xfId="108"/>
    <cellStyle name="No-definido" xfId="109"/>
    <cellStyle name="Normal 10" xfId="110"/>
    <cellStyle name="Normal 10 2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2" xfId="122"/>
    <cellStyle name="Normal 2 3" xfId="123"/>
    <cellStyle name="Normal 2 4" xfId="124"/>
    <cellStyle name="Normal 2 5" xfId="125"/>
    <cellStyle name="Normal 2_BALANCE A diciembre INVERSOL" xfId="126"/>
    <cellStyle name="Normal 26" xfId="127"/>
    <cellStyle name="Normal 3" xfId="128"/>
    <cellStyle name="Normal 3 2" xfId="129"/>
    <cellStyle name="Normal 4" xfId="130"/>
    <cellStyle name="Normal 4 2" xfId="131"/>
    <cellStyle name="Normal 5" xfId="132"/>
    <cellStyle name="Normal 6" xfId="133"/>
    <cellStyle name="Normal 6 2" xfId="134"/>
    <cellStyle name="Normal 69" xfId="135"/>
    <cellStyle name="Normal 69 2" xfId="136"/>
    <cellStyle name="Normal 7" xfId="137"/>
    <cellStyle name="Normal 8" xfId="138"/>
    <cellStyle name="Normal 81" xfId="139"/>
    <cellStyle name="Normal 9" xfId="140"/>
    <cellStyle name="Normal_activo" xfId="141"/>
    <cellStyle name="Normal_cambios" xfId="142"/>
    <cellStyle name="Normal_Forestal Anchile 00" xfId="143"/>
    <cellStyle name="Normal_SHEET" xfId="144"/>
    <cellStyle name="Note" xfId="145"/>
    <cellStyle name="oft Excel]&#13;&#10;Comment=Las líneas open=/f cargan funciones personalizadas en la lista del diálogo Pegar función.&#13;&#10;Maxi" xfId="146"/>
    <cellStyle name="oft Excel]&#13;&#10;Options3=0&#13;&#10;Options5=1729&#13;&#10;User=MINMETAL S.A.&#13;&#10;Font=Times New Roman,10&#13;&#10;AltStartup=&#13;&#10;StickyPtX=324&#13;&#10;Sti" xfId="147"/>
    <cellStyle name="Output" xfId="148"/>
    <cellStyle name="Percent" xfId="149"/>
    <cellStyle name="Percent 2" xfId="150"/>
    <cellStyle name="Porcen - Estilo2" xfId="151"/>
    <cellStyle name="Porcentaje 2" xfId="152"/>
    <cellStyle name="Porcentaje 3" xfId="153"/>
    <cellStyle name="Porcentaje 4" xfId="154"/>
    <cellStyle name="Porcentaje 5" xfId="155"/>
    <cellStyle name="Porcentual 2" xfId="156"/>
    <cellStyle name="Porcentual 2 2" xfId="157"/>
    <cellStyle name="Porcentual 2 3" xfId="158"/>
    <cellStyle name="Porcentual 3" xfId="159"/>
    <cellStyle name="Porcentual 4" xfId="160"/>
    <cellStyle name="Porcentual 5" xfId="161"/>
    <cellStyle name="Porcentual 6" xfId="162"/>
    <cellStyle name="Punto" xfId="163"/>
    <cellStyle name="Punto0" xfId="164"/>
    <cellStyle name="Punto0 - Estilo3" xfId="165"/>
    <cellStyle name="Punto0 - Style1" xfId="166"/>
    <cellStyle name="Punto0_Formularios Económicos Rev A" xfId="167"/>
    <cellStyle name="Punto1 - Estilo1" xfId="168"/>
    <cellStyle name="Separador de milhares [0]_Costo Operación T177 Fase II" xfId="169"/>
    <cellStyle name="Separador de milhares_Costo Operación T177 Fase II" xfId="170"/>
    <cellStyle name="SKM" xfId="171"/>
    <cellStyle name="subtotal" xfId="172"/>
    <cellStyle name="t]&#13;&#10;color schemes=Predeterminado de Windows&#13;&#10;&#13;&#10;[color schemes]&#13;&#10;Arlequín=9544BB,C1FBFA,FFFFFF,0,FFFFFF,0,FFFF8" xfId="173"/>
    <cellStyle name="þ_x001D_ð&quot;_x000C_Býò_x000C_5ýU_x0001_©_x0006__x0008__x0008__x0007__x0001__x0001_" xfId="174"/>
    <cellStyle name="Title" xfId="175"/>
    <cellStyle name="Título 1" xfId="176"/>
    <cellStyle name="Título 2" xfId="177"/>
    <cellStyle name="Total" xfId="178"/>
    <cellStyle name="Warning Text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a0\bgadministracion\Users\sebastian.guzman\AppData\Local\Microsoft\Windows\Temporary%20Internet%20Files\Content.Outlook\SHRJ6D2L\base%20preparacion%2012-2016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YRO\DD040040\Cost\Erection\Automation_Utility_Install\Automation_S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_jupiter\sc_salvador\Apoyo%202006\Ctto%20Econ&#243;mico\Analisis%20de%20Precios%20Unitar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llardo\comun\Comun\J030-3\Ingenier&#237;a\Electricidad%20-%20Instrumentaci&#243;n\Documentos\&#193;rea%203310-General%20Tranque%20Relaves\Rev.0\J030-3-3310-EE-LIS-201-0-Lis.%20Equipos%20Dragas-Bbas.Boos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uis.santis\Local%20Settings\Temporary%20Internet%20Files\OLK31\000EOFM4001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met-josmorg\c\JOSMORG\TRABAJO\ep14-ingendes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CT_SALID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YRO\DD040040\Cost\Civil%20&amp;%20Structural\S21\CapexMATRICE%20S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jri\electricidad\Proyectos\P019\Instrumentacion\Listados\Lismat_r0.xlw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uis.santis\Local%20Settings\Temporary%20Internet%20Files\OLK31\000EOFM4001R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 "/>
      <sheetName val="balance 12 2016"/>
      <sheetName val="ACTIVO"/>
      <sheetName val="PASIVO"/>
      <sheetName val="E° Resultados Integrales"/>
      <sheetName val="ORI"/>
      <sheetName val="Patrimonio"/>
      <sheetName val="Flujo"/>
      <sheetName val="efectivo"/>
      <sheetName val="deudores"/>
      <sheetName val="relacionadas"/>
      <sheetName val="impto corrientes"/>
      <sheetName val="amortiz"/>
      <sheetName val="otros pasivos financieros"/>
      <sheetName val="leasing"/>
      <sheetName val="otras cuentas por pagar"/>
      <sheetName val="beneficios a los emp"/>
      <sheetName val="gasto x beneficio empleador"/>
      <sheetName val="ingresos y costos"/>
      <sheetName val="gtos administracio"/>
      <sheetName val="ingresos y gastos financieros"/>
      <sheetName val="sueldo gerencia"/>
      <sheetName val="impto diferido"/>
      <sheetName val="diferido"/>
      <sheetName val="1531"/>
      <sheetName val="1538"/>
      <sheetName val="151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ea110"/>
      <sheetName val="Unit prices"/>
    </sheetNames>
    <sheetDataSet>
      <sheetData sheetId="1">
        <row r="11">
          <cell r="B11">
            <v>24.56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O-04(A)"/>
      <sheetName val="ECO-04(B)"/>
      <sheetName val="ECO-04(C)"/>
      <sheetName val="ECO-05"/>
      <sheetName val="GastoGen"/>
      <sheetName val="Datos"/>
      <sheetName val="Gráfico1"/>
      <sheetName val="Analista 1"/>
      <sheetName val="Oferta"/>
      <sheetName val="1.1"/>
      <sheetName val="2.1"/>
      <sheetName val="2.2"/>
      <sheetName val="2.3"/>
      <sheetName val="2.4"/>
      <sheetName val="2.5"/>
      <sheetName val="3.1"/>
      <sheetName val="3.2"/>
      <sheetName val="4.1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8.1"/>
      <sheetName val="8.3"/>
      <sheetName val="8.4"/>
      <sheetName val="9.1"/>
      <sheetName val="9.2"/>
      <sheetName val="9.3"/>
      <sheetName val="10.1"/>
      <sheetName val="11.1"/>
      <sheetName val="11.2"/>
      <sheetName val="12.1"/>
      <sheetName val="13.1"/>
      <sheetName val="14.1"/>
      <sheetName val="15.1"/>
      <sheetName val="Analista_1"/>
      <sheetName val="1_1"/>
      <sheetName val="2_1"/>
      <sheetName val="2_2"/>
      <sheetName val="2_3"/>
      <sheetName val="2_4"/>
      <sheetName val="2_5"/>
      <sheetName val="3_1"/>
      <sheetName val="3_2"/>
      <sheetName val="4_1"/>
      <sheetName val="4_2"/>
      <sheetName val="4_3"/>
      <sheetName val="4_4"/>
      <sheetName val="4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6_1"/>
      <sheetName val="6_2"/>
      <sheetName val="6_3"/>
      <sheetName val="6_4"/>
      <sheetName val="6_5"/>
      <sheetName val="6_6"/>
      <sheetName val="6_7"/>
      <sheetName val="6_8"/>
      <sheetName val="6_9"/>
      <sheetName val="6_10"/>
      <sheetName val="7_1"/>
      <sheetName val="7_2"/>
      <sheetName val="7_3"/>
      <sheetName val="7_4"/>
      <sheetName val="7_5"/>
      <sheetName val="7_6"/>
      <sheetName val="7_7"/>
      <sheetName val="7_8"/>
      <sheetName val="7_9"/>
      <sheetName val="7_10"/>
      <sheetName val="7_11"/>
      <sheetName val="7_12"/>
      <sheetName val="7_13"/>
      <sheetName val="7_14"/>
      <sheetName val="7_15"/>
      <sheetName val="7_16"/>
      <sheetName val="7_17"/>
      <sheetName val="7_18"/>
      <sheetName val="7_19"/>
      <sheetName val="7_20"/>
      <sheetName val="7_21"/>
      <sheetName val="7_22"/>
      <sheetName val="8_1"/>
      <sheetName val="8_3"/>
      <sheetName val="8_4"/>
      <sheetName val="9_1"/>
      <sheetName val="9_2"/>
      <sheetName val="9_3"/>
      <sheetName val="10_1"/>
      <sheetName val="11_1"/>
      <sheetName val="11_2"/>
      <sheetName val="12_1"/>
      <sheetName val="13_1"/>
      <sheetName val="14_1"/>
      <sheetName val="15_1"/>
    </sheetNames>
    <sheetDataSet>
      <sheetData sheetId="5">
        <row r="8">
          <cell r="C8" t="str">
            <v>Ayudante</v>
          </cell>
          <cell r="E8">
            <v>16095</v>
          </cell>
        </row>
        <row r="9">
          <cell r="C9" t="str">
            <v>Carpintero</v>
          </cell>
          <cell r="E9">
            <v>19287</v>
          </cell>
        </row>
        <row r="16">
          <cell r="C16" t="str">
            <v>Capataz</v>
          </cell>
          <cell r="E16">
            <v>26033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a de Harneado e Impulsión"/>
      <sheetName val="Equipos Draga Nº 1"/>
      <sheetName val="Equipos Draga Nº 2"/>
      <sheetName val="TAG"/>
    </sheetNames>
    <sheetDataSet>
      <sheetData sheetId="3">
        <row r="3">
          <cell r="F3" t="str">
            <v>S/E PRINCIPAL PHI</v>
          </cell>
        </row>
        <row r="4">
          <cell r="F4" t="str">
            <v>SALA DE CONTROL PHI</v>
          </cell>
        </row>
        <row r="5">
          <cell r="F5" t="str">
            <v>DRAGA SANTA BARBARA</v>
          </cell>
        </row>
        <row r="6">
          <cell r="F6" t="str">
            <v>DRAGA SAN LORENZO</v>
          </cell>
        </row>
        <row r="7">
          <cell r="F7" t="str">
            <v>S/E Y SALA ELÉCTRICA SAN LORENZO</v>
          </cell>
        </row>
        <row r="8">
          <cell r="F8" t="str">
            <v>S/E Y SALA ELÉCTRICA SANTA BARBARA</v>
          </cell>
        </row>
        <row r="9">
          <cell r="F9" t="str">
            <v>ESTACIÓN BOOSTER Nº 1, DRAGA SAN LORENZO</v>
          </cell>
        </row>
        <row r="10">
          <cell r="F10" t="str">
            <v>ESTACIÓN BOOSTER Nº 2, DRAGA SAN LORENZO</v>
          </cell>
        </row>
        <row r="11">
          <cell r="F11" t="str">
            <v>ESTACIÓN BOOSTER Nº 3, DRAGA SAN LORENZO</v>
          </cell>
        </row>
        <row r="12">
          <cell r="F12" t="str">
            <v>ESTACIÓN BOOSTER Nº 4, DRAGA SAN LORENZO</v>
          </cell>
        </row>
        <row r="13">
          <cell r="F13" t="str">
            <v>ESTACIÓN BOOSTER Nº 1, DRAGA SANTA BARBARA</v>
          </cell>
        </row>
        <row r="14">
          <cell r="F14" t="str">
            <v>ESTACIÓN BOOSTER Nº 2, DRAGA SANTA BARBARA</v>
          </cell>
        </row>
        <row r="15">
          <cell r="F15" t="str">
            <v>ESTACIÓN BOOSTER Nº 3, DRAGA SANTA BARBARA</v>
          </cell>
        </row>
        <row r="16">
          <cell r="F16" t="str">
            <v>ESTACIÓN BOOSTER Nº 4, DRAGA SANTA BARBARA</v>
          </cell>
        </row>
        <row r="17">
          <cell r="F17" t="str">
            <v>ESTACIÓN BOOSTER Nº 5, DRAGA SANTA BARBARA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Smelter"/>
      <sheetName val="SUMMARY SR10a"/>
      <sheetName val="PRESENTATION"/>
      <sheetName val="Area100"/>
      <sheetName val="Area171"/>
      <sheetName val="Area200"/>
      <sheetName val="Area210"/>
      <sheetName val="Area220"/>
      <sheetName val="Area225"/>
      <sheetName val="Area226"/>
      <sheetName val="Area230"/>
      <sheetName val="Area240"/>
      <sheetName val="Area250"/>
      <sheetName val="Area255"/>
      <sheetName val="Area260"/>
      <sheetName val="Area270"/>
      <sheetName val="Area280"/>
      <sheetName val="Area300"/>
      <sheetName val="area430"/>
      <sheetName val="Area400"/>
      <sheetName val="Area800"/>
      <sheetName val="Unit prices"/>
      <sheetName val="Mechanical"/>
      <sheetName val="Instrument"/>
      <sheetName val="Electrification"/>
      <sheetName val="Piping"/>
      <sheetName val="Civil"/>
      <sheetName val="Installation"/>
      <sheetName val="Definitions"/>
    </sheetNames>
    <sheetDataSet>
      <sheetData sheetId="22">
        <row r="12">
          <cell r="B12">
            <v>4.8</v>
          </cell>
        </row>
        <row r="21">
          <cell r="B21">
            <v>172.39</v>
          </cell>
        </row>
        <row r="22">
          <cell r="B22">
            <v>0.8620689655172413</v>
          </cell>
        </row>
        <row r="23">
          <cell r="B23">
            <v>21</v>
          </cell>
        </row>
        <row r="24">
          <cell r="B24">
            <v>0.06</v>
          </cell>
        </row>
        <row r="29">
          <cell r="B29">
            <v>28.39</v>
          </cell>
        </row>
        <row r="30">
          <cell r="B30">
            <v>28.39</v>
          </cell>
        </row>
        <row r="31">
          <cell r="B31">
            <v>28.39</v>
          </cell>
        </row>
        <row r="32">
          <cell r="B32">
            <v>28.39</v>
          </cell>
        </row>
        <row r="33">
          <cell r="B33">
            <v>28.39</v>
          </cell>
        </row>
        <row r="34">
          <cell r="B34">
            <v>28.39</v>
          </cell>
        </row>
        <row r="35">
          <cell r="B35">
            <v>24.33</v>
          </cell>
        </row>
        <row r="38">
          <cell r="B38">
            <v>1.3</v>
          </cell>
        </row>
        <row r="40">
          <cell r="B40">
            <v>1.906</v>
          </cell>
        </row>
        <row r="41">
          <cell r="B41">
            <v>580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14"/>
      <sheetName val="categ14"/>
      <sheetName val="conv14"/>
      <sheetName val="GGene14"/>
      <sheetName val="ep Mar14 "/>
      <sheetName val="resumen"/>
      <sheetName val="no borrrar"/>
      <sheetName val="ep_Mar14_"/>
      <sheetName val="no_borrrar"/>
      <sheetName val="Indice Precos Mes"/>
      <sheetName val="5. Troya"/>
      <sheetName val="ep_Mar14_1"/>
      <sheetName val="no_borrrar1"/>
      <sheetName val="Indice_Precos_Mes"/>
      <sheetName val="5__Troya"/>
      <sheetName val="Unit prices"/>
      <sheetName val="escenario 1"/>
      <sheetName val="Inputs"/>
      <sheetName val="Facility Rev Build"/>
      <sheetName val="Obras_civil_ESENER"/>
      <sheetName val="Directs"/>
      <sheetName val="FORM_05"/>
      <sheetName val="ITEMIZADO"/>
      <sheetName val="Labor Summary"/>
      <sheetName val="Product"/>
      <sheetName val="Hoja1"/>
      <sheetName val="Retail"/>
      <sheetName val="Tax"/>
      <sheetName val="SA"/>
      <sheetName val="MAT"/>
      <sheetName val="Unit_prices"/>
      <sheetName val="4. Vehiculos"/>
      <sheetName val="1. Personal"/>
      <sheetName val="PRESUPUESTO"/>
      <sheetName val="CMO"/>
      <sheetName val="borrador"/>
      <sheetName val="2_2"/>
      <sheetName val="BASES"/>
      <sheetName val="ep_Mar14_2"/>
      <sheetName val="Indice_Precos_Mes1"/>
      <sheetName val="no_borrrar2"/>
      <sheetName val="Unit_prices1"/>
      <sheetName val="escenario_1"/>
      <sheetName val="Facility_Rev_Build"/>
      <sheetName val="Labor_Summary"/>
      <sheetName val="5__Troya1"/>
      <sheetName val="ep_Mar14_3"/>
      <sheetName val="no_borrrar3"/>
      <sheetName val="Indice_Precos_Mes2"/>
      <sheetName val="Unit_prices2"/>
      <sheetName val="escenario_11"/>
      <sheetName val="Facility_Rev_Build1"/>
      <sheetName val="Labor_Summary1"/>
      <sheetName val="5__Troya2"/>
      <sheetName val="Parametros"/>
      <sheetName val="ep_Mar14_4"/>
      <sheetName val="Indice_Precos_Mes3"/>
      <sheetName val="no_borrrar4"/>
      <sheetName val="Unit_prices3"/>
      <sheetName val="escenario_12"/>
      <sheetName val="Facility_Rev_Build2"/>
      <sheetName val="Labor_Summary2"/>
      <sheetName val="5__Troya3"/>
      <sheetName val="ep_Mar14_5"/>
      <sheetName val="Indice_Precos_Mes4"/>
      <sheetName val="no_borrrar5"/>
      <sheetName val="Unit_prices4"/>
      <sheetName val="escenario_13"/>
      <sheetName val="Facility_Rev_Build3"/>
      <sheetName val="Labor_Summary3"/>
      <sheetName val="5__Troya4"/>
      <sheetName val="ep_Mar14_6"/>
      <sheetName val="Indice_Precos_Mes5"/>
      <sheetName val="no_borrrar6"/>
      <sheetName val="Unit_prices5"/>
      <sheetName val="escenario_14"/>
      <sheetName val="Facility_Rev_Build4"/>
      <sheetName val="Labor_Summary4"/>
      <sheetName val="5__Troya5"/>
      <sheetName val="ep_Mar14_7"/>
      <sheetName val="Indice_Precos_Mes6"/>
      <sheetName val="no_borrrar7"/>
      <sheetName val="Unit_prices6"/>
      <sheetName val="escenario_15"/>
      <sheetName val="Facility_Rev_Build5"/>
      <sheetName val="Labor_Summary5"/>
      <sheetName val="5__Troya6"/>
      <sheetName val="ep_Mar14_8"/>
      <sheetName val="no_borrrar8"/>
      <sheetName val="Indice_Precos_Mes7"/>
      <sheetName val="escenario_16"/>
      <sheetName val="Unit_prices7"/>
      <sheetName val="Facility_Rev_Build6"/>
      <sheetName val="Labor_Summary6"/>
      <sheetName val="5__Troya7"/>
      <sheetName val="Categorias"/>
      <sheetName val="ep_Mar14_9"/>
      <sheetName val="Indice_Precos_Mes8"/>
      <sheetName val="no_borrrar9"/>
      <sheetName val="Unit_prices8"/>
      <sheetName val="escenario_17"/>
      <sheetName val="Facility_Rev_Build7"/>
      <sheetName val="Labor_Summary7"/>
      <sheetName val="5__Troya8"/>
      <sheetName val="ep_Mar14_10"/>
      <sheetName val="Indice_Precos_Mes9"/>
      <sheetName val="no_borrrar10"/>
      <sheetName val="Unit_prices9"/>
      <sheetName val="escenario_18"/>
      <sheetName val="Facility_Rev_Build8"/>
      <sheetName val="Labor_Summary8"/>
      <sheetName val="5__Troya9"/>
      <sheetName val="ep_Mar14_11"/>
      <sheetName val="Indice_Precos_Mes10"/>
      <sheetName val="no_borrrar11"/>
      <sheetName val="Unit_prices10"/>
      <sheetName val="escenario_19"/>
      <sheetName val="Facility_Rev_Build9"/>
      <sheetName val="Labor_Summary9"/>
      <sheetName val="5__Troya10"/>
      <sheetName val="Named_Lists1"/>
      <sheetName val="Info"/>
      <sheetName val="ep_Mar14_12"/>
      <sheetName val="Indice_Precos_Mes11"/>
      <sheetName val="no_borrrar12"/>
      <sheetName val="Unit_prices11"/>
      <sheetName val="escenario_110"/>
      <sheetName val="Facility_Rev_Build10"/>
      <sheetName val="Labor_Summary10"/>
      <sheetName val="5__Troya11"/>
      <sheetName val="ep_Mar14_13"/>
      <sheetName val="Indice_Precos_Mes12"/>
      <sheetName val="no_borrrar13"/>
      <sheetName val="Unit_prices12"/>
      <sheetName val="escenario_111"/>
      <sheetName val="Facility_Rev_Build11"/>
      <sheetName val="Labor_Summary11"/>
      <sheetName val="5__Troya12"/>
      <sheetName val="ep_Mar14_14"/>
      <sheetName val="Indice_Precos_Mes13"/>
      <sheetName val="no_borrrar14"/>
      <sheetName val="Unit_prices13"/>
      <sheetName val="escenario_112"/>
      <sheetName val="Facility_Rev_Build12"/>
      <sheetName val="Labor_Summary12"/>
      <sheetName val="5__Troya13"/>
      <sheetName val="ep_Mar14_16"/>
      <sheetName val="Indice_Precos_Mes15"/>
      <sheetName val="no_borrrar16"/>
      <sheetName val="Unit_prices15"/>
      <sheetName val="escenario_114"/>
      <sheetName val="Facility_Rev_Build14"/>
      <sheetName val="Labor_Summary14"/>
      <sheetName val="5__Troya15"/>
      <sheetName val="ep_Mar14_15"/>
      <sheetName val="Indice_Precos_Mes14"/>
      <sheetName val="no_borrrar15"/>
      <sheetName val="Unit_prices14"/>
      <sheetName val="escenario_113"/>
      <sheetName val="Facility_Rev_Build13"/>
      <sheetName val="Labor_Summary13"/>
      <sheetName val="5__Troya14"/>
      <sheetName val="ep_Mar14_17"/>
      <sheetName val="Indice_Precos_Mes16"/>
      <sheetName val="no_borrrar17"/>
      <sheetName val="Unit_prices16"/>
      <sheetName val="escenario_115"/>
      <sheetName val="Facility_Rev_Build15"/>
      <sheetName val="Labor_Summary15"/>
      <sheetName val="5__Troya16"/>
      <sheetName val="ep_Mar14_18"/>
      <sheetName val="Indice_Precos_Mes17"/>
      <sheetName val="no_borrrar18"/>
      <sheetName val="Unit_prices17"/>
      <sheetName val="escenario_116"/>
      <sheetName val="Facility_Rev_Build16"/>
      <sheetName val="Labor_Summary16"/>
      <sheetName val="5__Troya17"/>
      <sheetName val="Tapa"/>
      <sheetName val="ep_Mar14_19"/>
      <sheetName val="Indice_Precos_Mes18"/>
      <sheetName val="no_borrrar19"/>
      <sheetName val="Unit_prices18"/>
      <sheetName val="escenario_117"/>
      <sheetName val="Facility_Rev_Build17"/>
      <sheetName val="Labor_Summary17"/>
      <sheetName val="5__Troya18"/>
      <sheetName val="ep_Mar14_20"/>
      <sheetName val="Indice_Precos_Mes19"/>
      <sheetName val="no_borrrar20"/>
      <sheetName val="Unit_prices19"/>
      <sheetName val="escenario_118"/>
      <sheetName val="Facility_Rev_Build18"/>
      <sheetName val="Labor_Summary18"/>
      <sheetName val="5__Troya19"/>
      <sheetName val="CTTOS"/>
      <sheetName val="TC"/>
      <sheetName val="Metrados Fabricacion"/>
      <sheetName val="4__Vehiculos"/>
      <sheetName val="1__Personal"/>
      <sheetName val="ep_Mar14_21"/>
      <sheetName val="no_borrrar21"/>
      <sheetName val="Indice_Precos_Mes20"/>
      <sheetName val="5__Troya20"/>
      <sheetName val="Unit_prices20"/>
      <sheetName val="escenario_119"/>
      <sheetName val="Facility_Rev_Build19"/>
      <sheetName val="Labor_Summary19"/>
      <sheetName val="Base"/>
      <sheetName val="ep_Mar14_22"/>
      <sheetName val="no_borrrar22"/>
      <sheetName val="Indice_Precos_Mes21"/>
      <sheetName val="5__Troya21"/>
      <sheetName val="Unit_prices21"/>
      <sheetName val="escenario_120"/>
      <sheetName val="Facility_Rev_Build20"/>
      <sheetName val="Labor_Summary20"/>
      <sheetName val="4__Vehiculos1"/>
      <sheetName val="1__Personal1"/>
      <sheetName val="ep14-ingendesa"/>
      <sheetName val="ECO-02 1.1"/>
      <sheetName val="ECO-02 1.2"/>
      <sheetName val="ECO-02 1.3"/>
      <sheetName val="ECO-02 1.4"/>
      <sheetName val="ECO-02 1.5"/>
      <sheetName val="ECO-02 1.6"/>
      <sheetName val="ECO-02 1.7"/>
      <sheetName val="ECO-02 1.8"/>
      <sheetName val="ECO-02 1.9"/>
      <sheetName val="ECO-02 1.10"/>
      <sheetName val="ECO-02 1.11"/>
      <sheetName val="ECO-02 1.12"/>
      <sheetName val="ECO-02 1.13"/>
      <sheetName val="ECO-02 1.14"/>
      <sheetName val="ECO-02 1.15"/>
      <sheetName val="ECO-02 1.16"/>
      <sheetName val="ECO-02 1.17"/>
      <sheetName val="ECO-02 1.18"/>
      <sheetName val="ECO-02 1.19"/>
      <sheetName val="Carta Navegacion Alta Gerencia"/>
      <sheetName val="Resumen Acumulado"/>
      <sheetName val="Resumen Mensual"/>
      <sheetName val="Tendenci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CT_SALI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 000"/>
      <sheetName val="Area110"/>
      <sheetName val="Area171"/>
      <sheetName val="Area200"/>
      <sheetName val="Area210"/>
      <sheetName val="Area220"/>
      <sheetName val="Area225"/>
      <sheetName val="Area226"/>
      <sheetName val="Area230"/>
      <sheetName val="Area240"/>
      <sheetName val="Area250"/>
      <sheetName val="Area255"/>
      <sheetName val="Area260"/>
      <sheetName val="Area270"/>
      <sheetName val="Area280"/>
      <sheetName val="Area300"/>
      <sheetName val="Area 400"/>
      <sheetName val="Unit prices"/>
    </sheetNames>
    <sheetDataSet>
      <sheetData sheetId="17">
        <row r="13">
          <cell r="B13">
            <v>174.61</v>
          </cell>
        </row>
        <row r="14">
          <cell r="B14">
            <v>0.8620689655172413</v>
          </cell>
        </row>
        <row r="15">
          <cell r="B15">
            <v>18.615</v>
          </cell>
        </row>
        <row r="16">
          <cell r="B16">
            <v>0.06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MBEO"/>
      <sheetName val="OLA"/>
      <sheetName val="FLUJO"/>
      <sheetName val="100"/>
      <sheetName val="EARNINGS FACTOR ANALYSIS"/>
      <sheetName val="no borrrar"/>
      <sheetName val="Avances Físicos PDT"/>
      <sheetName val="Unit prices"/>
      <sheetName val="CARTERA DE CONTRATOS"/>
      <sheetName val="PBASE"/>
      <sheetName val="RAJO"/>
      <sheetName val="SUB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Smelter"/>
      <sheetName val="SUMMARY SR10a"/>
      <sheetName val="PRESENTATION"/>
      <sheetName val="Area100"/>
      <sheetName val="Area171"/>
      <sheetName val="Area200"/>
      <sheetName val="Area210"/>
      <sheetName val="Area220"/>
      <sheetName val="Area225"/>
      <sheetName val="Area226"/>
      <sheetName val="Area230"/>
      <sheetName val="Area240"/>
      <sheetName val="Area250"/>
      <sheetName val="Area255"/>
      <sheetName val="Area260"/>
      <sheetName val="Area270"/>
      <sheetName val="Area280"/>
      <sheetName val="Area300"/>
      <sheetName val="area430"/>
      <sheetName val="Area400"/>
      <sheetName val="Area800"/>
      <sheetName val="Unit prices"/>
      <sheetName val="Mechanical"/>
      <sheetName val="Instrument"/>
      <sheetName val="Electrification"/>
      <sheetName val="Piping"/>
      <sheetName val="Civil"/>
      <sheetName val="Installation"/>
      <sheetName val="Definitions"/>
    </sheetNames>
    <sheetDataSet>
      <sheetData sheetId="22">
        <row r="15">
          <cell r="B1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view="pageBreakPreview" zoomScaleSheetLayoutView="100" zoomScalePageLayoutView="0" workbookViewId="0" topLeftCell="A37">
      <selection activeCell="C10" sqref="C10"/>
    </sheetView>
  </sheetViews>
  <sheetFormatPr defaultColWidth="10.33203125" defaultRowHeight="15" customHeight="1"/>
  <cols>
    <col min="1" max="1" width="86.66015625" style="1" customWidth="1"/>
    <col min="2" max="2" width="7.16015625" style="1" customWidth="1"/>
    <col min="3" max="3" width="16.66015625" style="1" customWidth="1"/>
    <col min="4" max="4" width="2.83203125" style="1" customWidth="1"/>
    <col min="5" max="5" width="16.66015625" style="1" customWidth="1"/>
    <col min="6" max="6" width="12.83203125" style="1" bestFit="1" customWidth="1"/>
    <col min="7" max="7" width="11.83203125" style="1" bestFit="1" customWidth="1"/>
    <col min="8" max="16384" width="10.33203125" style="1" customWidth="1"/>
  </cols>
  <sheetData>
    <row r="1" spans="1:2" ht="15" customHeight="1">
      <c r="A1" s="2" t="s">
        <v>68</v>
      </c>
      <c r="B1" s="2"/>
    </row>
    <row r="2" spans="1:2" ht="15" customHeight="1">
      <c r="A2" s="2"/>
      <c r="B2" s="4"/>
    </row>
    <row r="3" spans="1:2" ht="15" customHeight="1">
      <c r="A3" s="4" t="s">
        <v>29</v>
      </c>
      <c r="B3" s="4"/>
    </row>
    <row r="4" spans="1:2" ht="15" customHeight="1">
      <c r="A4" s="4" t="s">
        <v>74</v>
      </c>
      <c r="B4" s="4"/>
    </row>
    <row r="5" spans="1:5" ht="15" customHeight="1">
      <c r="A5" s="5" t="s">
        <v>31</v>
      </c>
      <c r="B5" s="5"/>
      <c r="C5" s="6"/>
      <c r="D5" s="6"/>
      <c r="E5" s="6"/>
    </row>
    <row r="7" spans="1:5" ht="15" customHeight="1">
      <c r="A7" s="7" t="s">
        <v>0</v>
      </c>
      <c r="B7" s="8" t="s">
        <v>1</v>
      </c>
      <c r="C7" s="123">
        <v>2019</v>
      </c>
      <c r="D7" s="123"/>
      <c r="E7" s="123">
        <v>2018</v>
      </c>
    </row>
    <row r="8" spans="1:5" ht="15" customHeight="1">
      <c r="A8" s="9"/>
      <c r="B8" s="9"/>
      <c r="C8" s="10" t="s">
        <v>2</v>
      </c>
      <c r="D8" s="10"/>
      <c r="E8" s="10" t="s">
        <v>2</v>
      </c>
    </row>
    <row r="9" spans="1:5" ht="15" customHeight="1">
      <c r="A9" s="1" t="s">
        <v>3</v>
      </c>
      <c r="C9" s="3"/>
      <c r="D9" s="3"/>
      <c r="E9" s="3"/>
    </row>
    <row r="10" spans="1:5" ht="15" customHeight="1">
      <c r="A10" s="11" t="s">
        <v>4</v>
      </c>
      <c r="B10" s="12" t="s">
        <v>45</v>
      </c>
      <c r="C10" s="106">
        <f>782+172415+4463+14951+43782+1288</f>
        <v>237681</v>
      </c>
      <c r="D10" s="106"/>
      <c r="E10" s="106">
        <f>246379-141437</f>
        <v>104942</v>
      </c>
    </row>
    <row r="11" spans="1:6" ht="15" customHeight="1">
      <c r="A11" s="11" t="s">
        <v>69</v>
      </c>
      <c r="B11" s="12" t="s">
        <v>8</v>
      </c>
      <c r="C11" s="106"/>
      <c r="D11" s="106"/>
      <c r="E11" s="106">
        <v>141437</v>
      </c>
      <c r="F11" s="17"/>
    </row>
    <row r="12" spans="1:7" ht="15" customHeight="1">
      <c r="A12" s="11" t="s">
        <v>5</v>
      </c>
      <c r="B12" s="12" t="s">
        <v>35</v>
      </c>
      <c r="C12" s="107">
        <f>81231+19288+3534-228+48931+2109+246+58+30-11400</f>
        <v>143799</v>
      </c>
      <c r="D12" s="106"/>
      <c r="E12" s="107">
        <f>133294-37832</f>
        <v>95462</v>
      </c>
      <c r="F12" s="17"/>
      <c r="G12" s="17"/>
    </row>
    <row r="13" spans="1:6" ht="15" customHeight="1">
      <c r="A13" s="11"/>
      <c r="B13" s="12"/>
      <c r="C13" s="22"/>
      <c r="D13" s="22"/>
      <c r="E13" s="22"/>
      <c r="F13" s="17"/>
    </row>
    <row r="14" spans="1:6" ht="15" customHeight="1">
      <c r="A14" s="11" t="s">
        <v>6</v>
      </c>
      <c r="B14" s="12"/>
      <c r="C14" s="108">
        <f>SUM(C10:C13)</f>
        <v>381480</v>
      </c>
      <c r="D14" s="109"/>
      <c r="E14" s="108">
        <f>SUM(E10:E13)</f>
        <v>341841</v>
      </c>
      <c r="F14" s="17"/>
    </row>
    <row r="15" spans="1:6" ht="15" customHeight="1">
      <c r="A15" s="9"/>
      <c r="B15" s="12"/>
      <c r="C15" s="110"/>
      <c r="D15" s="110"/>
      <c r="E15" s="110"/>
      <c r="F15" s="17"/>
    </row>
    <row r="16" spans="1:6" ht="15" customHeight="1">
      <c r="A16" s="1" t="s">
        <v>7</v>
      </c>
      <c r="B16" s="12"/>
      <c r="C16" s="22"/>
      <c r="D16" s="22"/>
      <c r="E16" s="22"/>
      <c r="F16" s="17"/>
    </row>
    <row r="17" spans="1:6" ht="15" customHeight="1">
      <c r="A17" s="11" t="s">
        <v>28</v>
      </c>
      <c r="B17" s="12" t="s">
        <v>17</v>
      </c>
      <c r="C17" s="22">
        <v>30186</v>
      </c>
      <c r="D17" s="22"/>
      <c r="E17" s="22">
        <f>6014-98</f>
        <v>5916</v>
      </c>
      <c r="F17" s="17"/>
    </row>
    <row r="18" spans="1:6" ht="15" customHeight="1">
      <c r="A18" s="11" t="s">
        <v>58</v>
      </c>
      <c r="B18" s="12"/>
      <c r="C18" s="22"/>
      <c r="D18" s="22"/>
      <c r="E18" s="22">
        <v>869</v>
      </c>
      <c r="F18" s="17"/>
    </row>
    <row r="19" spans="1:6" ht="15" customHeight="1">
      <c r="A19" s="11" t="s">
        <v>59</v>
      </c>
      <c r="B19" s="12" t="s">
        <v>70</v>
      </c>
      <c r="C19" s="120"/>
      <c r="D19" s="22"/>
      <c r="E19" s="120">
        <f>5015-2300</f>
        <v>2715</v>
      </c>
      <c r="F19" s="17"/>
    </row>
    <row r="20" spans="1:6" ht="15" customHeight="1">
      <c r="A20" s="11"/>
      <c r="B20" s="12"/>
      <c r="C20" s="22"/>
      <c r="D20" s="3"/>
      <c r="E20" s="22"/>
      <c r="F20" s="17"/>
    </row>
    <row r="21" spans="1:5" ht="15" customHeight="1">
      <c r="A21" s="3" t="s">
        <v>10</v>
      </c>
      <c r="B21" s="12"/>
      <c r="C21" s="14">
        <f>SUM(C17:C19)</f>
        <v>30186</v>
      </c>
      <c r="D21" s="16"/>
      <c r="E21" s="14">
        <f>SUM(E17:E19)</f>
        <v>9500</v>
      </c>
    </row>
    <row r="22" spans="1:5" ht="15" customHeight="1">
      <c r="A22" s="11"/>
      <c r="B22" s="12"/>
      <c r="C22" s="3"/>
      <c r="D22" s="3"/>
      <c r="E22" s="3"/>
    </row>
    <row r="23" spans="1:5" ht="15" customHeight="1">
      <c r="A23" s="11"/>
      <c r="B23" s="12"/>
      <c r="C23" s="3"/>
      <c r="D23" s="3"/>
      <c r="E23" s="3"/>
    </row>
    <row r="24" spans="1:5" ht="15" customHeight="1" thickBot="1">
      <c r="A24" s="11" t="s">
        <v>11</v>
      </c>
      <c r="B24" s="11"/>
      <c r="C24" s="19">
        <f>+C14+C21</f>
        <v>411666</v>
      </c>
      <c r="D24" s="15"/>
      <c r="E24" s="19">
        <f>+E14+E21</f>
        <v>351341</v>
      </c>
    </row>
    <row r="25" ht="15" customHeight="1" thickTop="1"/>
    <row r="27" spans="1:6" ht="15" customHeight="1">
      <c r="A27" s="125" t="s">
        <v>12</v>
      </c>
      <c r="B27" s="125"/>
      <c r="C27" s="125"/>
      <c r="D27" s="125"/>
      <c r="E27" s="125"/>
      <c r="F27" s="125"/>
    </row>
    <row r="28" spans="1:5" ht="15" customHeight="1">
      <c r="A28" s="20"/>
      <c r="B28" s="20"/>
      <c r="C28" s="17"/>
      <c r="E28" s="17"/>
    </row>
    <row r="30" spans="1:2" ht="15" customHeight="1">
      <c r="A30" s="18"/>
      <c r="B30" s="18"/>
    </row>
    <row r="31" spans="1:5" ht="15" customHeight="1">
      <c r="A31" s="18"/>
      <c r="B31" s="18"/>
      <c r="C31" s="3"/>
      <c r="E31" s="3"/>
    </row>
    <row r="32" spans="1:2" ht="15" customHeight="1">
      <c r="A32" s="18"/>
      <c r="B32" s="18"/>
    </row>
    <row r="33" spans="1:2" ht="15" customHeight="1">
      <c r="A33" s="20"/>
      <c r="B33" s="20"/>
    </row>
    <row r="34" spans="1:2" ht="15" customHeight="1">
      <c r="A34" s="11"/>
      <c r="B34" s="11"/>
    </row>
    <row r="35" spans="1:2" ht="15" customHeight="1">
      <c r="A35" s="11"/>
      <c r="B35" s="11"/>
    </row>
    <row r="36" spans="1:2" s="21" customFormat="1" ht="15" customHeight="1">
      <c r="A36" s="18"/>
      <c r="B36" s="18"/>
    </row>
    <row r="37" spans="1:2" ht="15" customHeight="1">
      <c r="A37" s="18"/>
      <c r="B37" s="18"/>
    </row>
    <row r="38" spans="1:2" ht="15" customHeight="1">
      <c r="A38" s="18"/>
      <c r="B38" s="18"/>
    </row>
    <row r="39" spans="1:2" ht="15" customHeight="1">
      <c r="A39" s="18"/>
      <c r="B39" s="18"/>
    </row>
    <row r="40" spans="1:2" ht="15" customHeight="1">
      <c r="A40" s="20"/>
      <c r="B40" s="20"/>
    </row>
    <row r="43" spans="1:2" ht="15" customHeight="1">
      <c r="A43" s="18"/>
      <c r="B43" s="18"/>
    </row>
    <row r="47" spans="1:2" ht="15" customHeight="1">
      <c r="A47" s="23"/>
      <c r="B47" s="23"/>
    </row>
  </sheetData>
  <sheetProtection/>
  <mergeCells count="1">
    <mergeCell ref="A27:F27"/>
  </mergeCells>
  <printOptions/>
  <pageMargins left="0.984251968503937" right="0.984251968503937" top="0.984251968503937" bottom="0.984251968503937" header="0.5905511811023623" footer="0.5905511811023623"/>
  <pageSetup horizontalDpi="600" verticalDpi="600" orientation="landscape" scale="88" r:id="rId1"/>
  <ignoredErrors>
    <ignoredError sqref="B8:D9 B20:D20 D17 C13:D16 B10 D10 D12 B22:D23 B21 D21 B13:B16 B11:B12 B17:B19 B7 D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Normal="85" zoomScaleSheetLayoutView="100" workbookViewId="0" topLeftCell="A1">
      <selection activeCell="C12" sqref="C12"/>
    </sheetView>
  </sheetViews>
  <sheetFormatPr defaultColWidth="10.33203125" defaultRowHeight="15" customHeight="1"/>
  <cols>
    <col min="1" max="1" width="86.66015625" style="1" customWidth="1"/>
    <col min="2" max="2" width="7.16015625" style="38" customWidth="1"/>
    <col min="3" max="3" width="16.66015625" style="1" customWidth="1"/>
    <col min="4" max="4" width="2.83203125" style="1" customWidth="1"/>
    <col min="5" max="5" width="16.66015625" style="1" customWidth="1"/>
    <col min="6" max="6" width="11.16015625" style="1" bestFit="1" customWidth="1"/>
    <col min="7" max="7" width="11.83203125" style="1" bestFit="1" customWidth="1"/>
    <col min="8" max="9" width="10.33203125" style="1" customWidth="1"/>
    <col min="10" max="10" width="11.83203125" style="1" bestFit="1" customWidth="1"/>
    <col min="11" max="16384" width="10.33203125" style="1" customWidth="1"/>
  </cols>
  <sheetData>
    <row r="1" spans="1:2" ht="15" customHeight="1">
      <c r="A1" s="4"/>
      <c r="B1" s="24"/>
    </row>
    <row r="2" spans="1:2" ht="15" customHeight="1">
      <c r="A2" s="4"/>
      <c r="B2" s="24"/>
    </row>
    <row r="3" spans="1:2" ht="15" customHeight="1">
      <c r="A3" s="4"/>
      <c r="B3" s="24"/>
    </row>
    <row r="4" spans="1:2" ht="15" customHeight="1">
      <c r="A4" s="4"/>
      <c r="B4" s="24"/>
    </row>
    <row r="5" spans="1:5" ht="15" customHeight="1">
      <c r="A5" s="5"/>
      <c r="B5" s="25"/>
      <c r="C5" s="6"/>
      <c r="D5" s="26"/>
      <c r="E5" s="6"/>
    </row>
    <row r="7" spans="1:5" ht="15" customHeight="1">
      <c r="A7" s="27" t="s">
        <v>26</v>
      </c>
      <c r="B7" s="28" t="s">
        <v>1</v>
      </c>
      <c r="C7" s="123">
        <v>2019</v>
      </c>
      <c r="D7" s="123"/>
      <c r="E7" s="123" t="s">
        <v>41</v>
      </c>
    </row>
    <row r="8" spans="1:5" ht="15" customHeight="1">
      <c r="A8" s="11"/>
      <c r="B8" s="29"/>
      <c r="C8" s="10" t="s">
        <v>2</v>
      </c>
      <c r="E8" s="10" t="s">
        <v>2</v>
      </c>
    </row>
    <row r="9" spans="1:5" s="11" customFormat="1" ht="15" customHeight="1">
      <c r="A9" s="11" t="s">
        <v>13</v>
      </c>
      <c r="B9" s="29"/>
      <c r="C9" s="13"/>
      <c r="D9" s="30"/>
      <c r="E9" s="13"/>
    </row>
    <row r="10" spans="1:7" s="11" customFormat="1" ht="15" customHeight="1">
      <c r="A10" s="18" t="s">
        <v>52</v>
      </c>
      <c r="B10" s="12" t="s">
        <v>46</v>
      </c>
      <c r="C10" s="105">
        <f>53+1087+2273+4546+15181+57963+3187+7701</f>
        <v>91991</v>
      </c>
      <c r="D10" s="106"/>
      <c r="E10" s="105">
        <f>140043-37832</f>
        <v>102211</v>
      </c>
      <c r="F10" s="31"/>
      <c r="G10" s="31"/>
    </row>
    <row r="11" spans="1:7" s="11" customFormat="1" ht="15" customHeight="1">
      <c r="A11" s="18" t="s">
        <v>44</v>
      </c>
      <c r="B11" s="12" t="s">
        <v>9</v>
      </c>
      <c r="C11" s="105">
        <v>12250</v>
      </c>
      <c r="D11" s="106"/>
      <c r="E11" s="105">
        <v>15771</v>
      </c>
      <c r="F11" s="31"/>
      <c r="G11" s="31"/>
    </row>
    <row r="12" spans="1:7" s="11" customFormat="1" ht="15" customHeight="1">
      <c r="A12" s="18" t="s">
        <v>50</v>
      </c>
      <c r="B12" s="12" t="s">
        <v>14</v>
      </c>
      <c r="C12" s="105">
        <f>1+2831+40465-2716-4459</f>
        <v>36122</v>
      </c>
      <c r="D12" s="106"/>
      <c r="E12" s="105">
        <v>12205</v>
      </c>
      <c r="F12" s="31"/>
      <c r="G12" s="31"/>
    </row>
    <row r="13" spans="1:7" s="11" customFormat="1" ht="15" customHeight="1">
      <c r="A13" s="18" t="s">
        <v>15</v>
      </c>
      <c r="B13" s="12" t="s">
        <v>36</v>
      </c>
      <c r="C13" s="107">
        <v>110399</v>
      </c>
      <c r="D13" s="106"/>
      <c r="E13" s="107">
        <v>141977</v>
      </c>
      <c r="F13" s="31"/>
      <c r="G13" s="31"/>
    </row>
    <row r="14" spans="1:7" s="11" customFormat="1" ht="15" customHeight="1">
      <c r="A14" s="18"/>
      <c r="B14" s="12"/>
      <c r="C14" s="105"/>
      <c r="D14" s="106"/>
      <c r="E14" s="105"/>
      <c r="G14" s="31"/>
    </row>
    <row r="15" spans="1:5" s="11" customFormat="1" ht="15" customHeight="1">
      <c r="A15" s="18" t="s">
        <v>16</v>
      </c>
      <c r="B15" s="12"/>
      <c r="C15" s="107">
        <f>SUM(C10:C13)</f>
        <v>250762</v>
      </c>
      <c r="D15" s="106"/>
      <c r="E15" s="107">
        <f>SUM(E10:E13)</f>
        <v>272164</v>
      </c>
    </row>
    <row r="16" spans="1:5" s="11" customFormat="1" ht="15" customHeight="1">
      <c r="A16" s="18"/>
      <c r="B16" s="12"/>
      <c r="C16" s="106"/>
      <c r="D16" s="106"/>
      <c r="E16" s="106"/>
    </row>
    <row r="17" spans="1:5" s="11" customFormat="1" ht="15" customHeight="1">
      <c r="A17" s="18" t="s">
        <v>18</v>
      </c>
      <c r="B17" s="12"/>
      <c r="C17" s="34"/>
      <c r="D17" s="18"/>
      <c r="E17" s="34"/>
    </row>
    <row r="18" spans="1:9" s="11" customFormat="1" ht="15" customHeight="1">
      <c r="A18" s="18" t="s">
        <v>37</v>
      </c>
      <c r="B18" s="12" t="s">
        <v>61</v>
      </c>
      <c r="C18" s="107">
        <f>78689+82215</f>
        <v>160904</v>
      </c>
      <c r="D18" s="106"/>
      <c r="E18" s="107">
        <f>61021+20456-2300</f>
        <v>79177</v>
      </c>
      <c r="F18" s="31"/>
      <c r="G18" s="31"/>
      <c r="H18" s="65"/>
      <c r="I18" s="31"/>
    </row>
    <row r="19" spans="2:5" s="11" customFormat="1" ht="15" customHeight="1">
      <c r="B19" s="12"/>
      <c r="C19" s="105"/>
      <c r="D19" s="106"/>
      <c r="E19" s="105"/>
    </row>
    <row r="20" spans="1:5" s="11" customFormat="1" ht="15" customHeight="1">
      <c r="A20" s="18" t="s">
        <v>27</v>
      </c>
      <c r="B20" s="35"/>
      <c r="C20" s="107">
        <f>SUM(C18:C19)</f>
        <v>160904</v>
      </c>
      <c r="D20" s="106"/>
      <c r="E20" s="107">
        <f>SUM(E18:E19)</f>
        <v>79177</v>
      </c>
    </row>
    <row r="21" spans="1:5" s="11" customFormat="1" ht="15" customHeight="1">
      <c r="A21" s="18"/>
      <c r="B21" s="36"/>
      <c r="C21" s="105"/>
      <c r="D21" s="105"/>
      <c r="E21" s="105"/>
    </row>
    <row r="22" spans="1:5" s="11" customFormat="1" ht="15" customHeight="1">
      <c r="A22" s="18"/>
      <c r="B22" s="36"/>
      <c r="C22" s="105"/>
      <c r="D22" s="105"/>
      <c r="E22" s="105"/>
    </row>
    <row r="23" spans="2:5" s="11" customFormat="1" ht="15" customHeight="1">
      <c r="B23" s="29"/>
      <c r="C23" s="105"/>
      <c r="D23" s="105"/>
      <c r="E23" s="105"/>
    </row>
    <row r="24" spans="1:6" s="11" customFormat="1" ht="15" customHeight="1" thickBot="1">
      <c r="A24" s="18" t="s">
        <v>62</v>
      </c>
      <c r="B24" s="36"/>
      <c r="C24" s="37">
        <f>+C15+C20</f>
        <v>411666</v>
      </c>
      <c r="D24" s="33"/>
      <c r="E24" s="37">
        <f>+E15+E20</f>
        <v>351341</v>
      </c>
      <c r="F24" s="31"/>
    </row>
    <row r="25" spans="1:5" ht="15" customHeight="1" thickTop="1">
      <c r="A25" s="11"/>
      <c r="B25" s="29"/>
      <c r="C25" s="31"/>
      <c r="D25" s="33"/>
      <c r="E25" s="31"/>
    </row>
    <row r="26" spans="3:5" ht="15" customHeight="1">
      <c r="C26" s="17"/>
      <c r="E26" s="17"/>
    </row>
    <row r="27" spans="3:5" ht="15" customHeight="1">
      <c r="C27" s="17"/>
      <c r="E27" s="17"/>
    </row>
    <row r="28" spans="3:5" ht="15" customHeight="1">
      <c r="C28" s="15"/>
      <c r="E28" s="15"/>
    </row>
    <row r="29" spans="3:5" ht="15" customHeight="1">
      <c r="C29" s="17"/>
      <c r="E29" s="17"/>
    </row>
    <row r="30" spans="3:5" ht="15" customHeight="1">
      <c r="C30" s="39"/>
      <c r="E30" s="39"/>
    </row>
    <row r="31" spans="3:5" ht="15" customHeight="1">
      <c r="C31" s="17"/>
      <c r="E31" s="17"/>
    </row>
    <row r="36" spans="1:5" s="21" customFormat="1" ht="15" customHeight="1">
      <c r="A36" s="1"/>
      <c r="B36" s="38"/>
      <c r="C36" s="1"/>
      <c r="D36" s="1"/>
      <c r="E36" s="1"/>
    </row>
    <row r="37" spans="1:5" ht="15" customHeight="1">
      <c r="A37" s="21"/>
      <c r="B37" s="40"/>
      <c r="C37" s="21"/>
      <c r="D37" s="21"/>
      <c r="E37" s="21"/>
    </row>
    <row r="44" spans="1:2" ht="15" customHeight="1">
      <c r="A44" s="18"/>
      <c r="B44" s="36"/>
    </row>
    <row r="45" spans="1:5" s="21" customFormat="1" ht="15" customHeight="1">
      <c r="A45" s="1"/>
      <c r="B45" s="38"/>
      <c r="C45" s="1"/>
      <c r="D45" s="1"/>
      <c r="E45" s="1"/>
    </row>
    <row r="46" spans="1:5" ht="15" customHeight="1">
      <c r="A46" s="18"/>
      <c r="B46" s="36"/>
      <c r="C46" s="21"/>
      <c r="D46" s="21"/>
      <c r="E46" s="21"/>
    </row>
    <row r="48" spans="1:2" ht="15" customHeight="1">
      <c r="A48" s="23"/>
      <c r="B48" s="41"/>
    </row>
  </sheetData>
  <sheetProtection/>
  <printOptions/>
  <pageMargins left="0.984251968503937" right="0.984251968503937" top="0.984251968503937" bottom="0.984251968503937" header="0.5905511811023623" footer="0.5905511811023623"/>
  <pageSetup horizontalDpi="600" verticalDpi="600" orientation="portrait" scale="88" r:id="rId1"/>
  <ignoredErrors>
    <ignoredError sqref="B25 B24 D24 B23:D23 C14:D14 D13 C15:D16 D18 B18:B19 D20 B20 B21:D21 C17:D17 D7:E7 D10 B8:D9 B7 C20 B17 D11 B14 B15:B16 D19 B10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SheetLayoutView="100" zoomScalePageLayoutView="0" workbookViewId="0" topLeftCell="A22">
      <selection activeCell="I22" sqref="I22"/>
    </sheetView>
  </sheetViews>
  <sheetFormatPr defaultColWidth="10.33203125" defaultRowHeight="15" customHeight="1"/>
  <cols>
    <col min="1" max="1" width="77.66015625" style="1" customWidth="1"/>
    <col min="2" max="2" width="11.16015625" style="38" customWidth="1"/>
    <col min="3" max="3" width="2.66015625" style="38" customWidth="1"/>
    <col min="4" max="4" width="16.66015625" style="1" customWidth="1"/>
    <col min="5" max="5" width="2.83203125" style="1" customWidth="1"/>
    <col min="6" max="6" width="16.66015625" style="1" customWidth="1"/>
    <col min="7" max="7" width="10.33203125" style="1" customWidth="1"/>
    <col min="8" max="8" width="15.16015625" style="1" bestFit="1" customWidth="1"/>
    <col min="9" max="10" width="10.33203125" style="1" customWidth="1"/>
    <col min="11" max="11" width="14" style="1" bestFit="1" customWidth="1"/>
    <col min="12" max="12" width="16.16015625" style="1" bestFit="1" customWidth="1"/>
    <col min="13" max="16384" width="10.33203125" style="1" customWidth="1"/>
  </cols>
  <sheetData>
    <row r="1" ht="15" customHeight="1">
      <c r="A1" s="42" t="str">
        <f>+ACTIVO!A1</f>
        <v>CORPORACION TEATRO REGIONAL DEL BIO BIO</v>
      </c>
    </row>
    <row r="2" ht="15" customHeight="1">
      <c r="A2" s="42"/>
    </row>
    <row r="3" ht="15" customHeight="1">
      <c r="A3" s="43" t="s">
        <v>19</v>
      </c>
    </row>
    <row r="4" ht="15" customHeight="1">
      <c r="A4" s="44" t="s">
        <v>75</v>
      </c>
    </row>
    <row r="5" spans="1:6" ht="15" customHeight="1">
      <c r="A5" s="5" t="s">
        <v>31</v>
      </c>
      <c r="B5" s="45"/>
      <c r="C5" s="45"/>
      <c r="D5" s="26"/>
      <c r="E5" s="26"/>
      <c r="F5" s="26"/>
    </row>
    <row r="6" ht="15" customHeight="1">
      <c r="A6" s="1" t="s">
        <v>20</v>
      </c>
    </row>
    <row r="7" spans="2:6" ht="15" customHeight="1">
      <c r="B7" s="28"/>
      <c r="C7" s="28"/>
      <c r="D7" s="123">
        <v>2019</v>
      </c>
      <c r="E7" s="123"/>
      <c r="F7" s="123" t="s">
        <v>41</v>
      </c>
    </row>
    <row r="8" spans="1:6" ht="15" customHeight="1">
      <c r="A8" s="46"/>
      <c r="B8" s="47" t="s">
        <v>1</v>
      </c>
      <c r="C8" s="47"/>
      <c r="D8" s="10" t="s">
        <v>2</v>
      </c>
      <c r="F8" s="10" t="s">
        <v>2</v>
      </c>
    </row>
    <row r="9" spans="1:6" ht="15" customHeight="1">
      <c r="A9" s="18"/>
      <c r="B9" s="36"/>
      <c r="C9" s="36"/>
      <c r="D9" s="48"/>
      <c r="F9" s="48"/>
    </row>
    <row r="10" spans="1:6" ht="15" customHeight="1">
      <c r="A10" s="18" t="s">
        <v>32</v>
      </c>
      <c r="B10" s="97">
        <v>15</v>
      </c>
      <c r="C10" s="97"/>
      <c r="D10" s="98">
        <f>1555651+6462</f>
        <v>1562113</v>
      </c>
      <c r="E10" s="23"/>
      <c r="F10" s="98">
        <v>1242213</v>
      </c>
    </row>
    <row r="11" spans="1:8" ht="15" customHeight="1">
      <c r="A11" s="18" t="s">
        <v>65</v>
      </c>
      <c r="B11" s="97">
        <v>16</v>
      </c>
      <c r="C11" s="97"/>
      <c r="D11" s="99">
        <f>-1338458</f>
        <v>-1338458</v>
      </c>
      <c r="E11" s="23"/>
      <c r="F11" s="99">
        <v>-868431</v>
      </c>
      <c r="H11" s="17"/>
    </row>
    <row r="12" spans="1:6" ht="15" customHeight="1">
      <c r="A12" s="18"/>
      <c r="B12" s="97"/>
      <c r="C12" s="97"/>
      <c r="D12" s="100"/>
      <c r="E12" s="23"/>
      <c r="F12" s="100"/>
    </row>
    <row r="13" spans="1:8" s="21" customFormat="1" ht="15" customHeight="1">
      <c r="A13" s="18" t="s">
        <v>66</v>
      </c>
      <c r="B13" s="97"/>
      <c r="C13" s="97"/>
      <c r="D13" s="99">
        <f>SUM(D10:D12)</f>
        <v>223655</v>
      </c>
      <c r="E13" s="23"/>
      <c r="F13" s="99">
        <f>SUM(F10:F12)</f>
        <v>373782</v>
      </c>
      <c r="G13" s="1"/>
      <c r="H13" s="1"/>
    </row>
    <row r="14" spans="1:12" s="21" customFormat="1" ht="15" customHeight="1">
      <c r="A14" s="20"/>
      <c r="B14" s="101"/>
      <c r="C14" s="101"/>
      <c r="D14" s="102"/>
      <c r="E14" s="103"/>
      <c r="F14" s="102"/>
      <c r="G14" s="1"/>
      <c r="H14" s="17"/>
      <c r="L14" s="48"/>
    </row>
    <row r="15" spans="1:8" ht="15" customHeight="1">
      <c r="A15" s="18" t="s">
        <v>33</v>
      </c>
      <c r="B15" s="97">
        <v>17</v>
      </c>
      <c r="C15" s="97"/>
      <c r="D15" s="98">
        <f>-103822-6835</f>
        <v>-110657</v>
      </c>
      <c r="E15" s="23"/>
      <c r="F15" s="98">
        <f>-298044</f>
        <v>-298044</v>
      </c>
      <c r="H15" s="121"/>
    </row>
    <row r="16" spans="1:12" ht="15" customHeight="1">
      <c r="A16" s="18" t="s">
        <v>34</v>
      </c>
      <c r="B16" s="97"/>
      <c r="C16" s="97"/>
      <c r="D16" s="100">
        <v>-1265</v>
      </c>
      <c r="E16" s="104">
        <v>-1144350.2100000002</v>
      </c>
      <c r="F16" s="100">
        <v>-466</v>
      </c>
      <c r="H16" s="122"/>
      <c r="L16" s="48"/>
    </row>
    <row r="17" spans="1:12" ht="15" customHeight="1">
      <c r="A17" s="23" t="s">
        <v>47</v>
      </c>
      <c r="B17" s="97"/>
      <c r="C17" s="97"/>
      <c r="D17" s="99">
        <v>30</v>
      </c>
      <c r="E17" s="23"/>
      <c r="F17" s="99">
        <v>58</v>
      </c>
      <c r="L17" s="48"/>
    </row>
    <row r="18" spans="1:12" ht="15" customHeight="1">
      <c r="A18" s="23"/>
      <c r="B18" s="97"/>
      <c r="C18" s="97"/>
      <c r="D18" s="100"/>
      <c r="E18" s="104"/>
      <c r="F18" s="100"/>
      <c r="L18" s="48"/>
    </row>
    <row r="19" spans="1:7" ht="15" customHeight="1">
      <c r="A19" s="23" t="s">
        <v>67</v>
      </c>
      <c r="B19" s="97"/>
      <c r="C19" s="97"/>
      <c r="D19" s="114">
        <f>SUM(D13:D17)</f>
        <v>111763</v>
      </c>
      <c r="E19" s="23"/>
      <c r="F19" s="114">
        <f>SUM(F13:F17)</f>
        <v>75330</v>
      </c>
      <c r="G19" s="17"/>
    </row>
    <row r="20" spans="1:6" ht="15" customHeight="1">
      <c r="A20" s="23"/>
      <c r="B20" s="97"/>
      <c r="C20" s="97"/>
      <c r="D20" s="115"/>
      <c r="E20" s="23"/>
      <c r="F20" s="115"/>
    </row>
    <row r="21" spans="1:6" ht="15" customHeight="1">
      <c r="A21" s="23" t="s">
        <v>64</v>
      </c>
      <c r="B21" s="97">
        <v>13</v>
      </c>
      <c r="C21" s="97"/>
      <c r="D21" s="114">
        <v>-29548</v>
      </c>
      <c r="E21" s="23"/>
      <c r="F21" s="114">
        <f>-5902-2300</f>
        <v>-8202</v>
      </c>
    </row>
    <row r="22" spans="1:6" ht="15" customHeight="1">
      <c r="A22" s="23"/>
      <c r="B22" s="97"/>
      <c r="C22" s="97"/>
      <c r="D22" s="115"/>
      <c r="E22" s="23"/>
      <c r="F22" s="115"/>
    </row>
    <row r="23" spans="1:6" ht="15" customHeight="1" thickBot="1">
      <c r="A23" s="23" t="s">
        <v>63</v>
      </c>
      <c r="B23" s="97"/>
      <c r="C23" s="97"/>
      <c r="D23" s="113">
        <f>SUM(D19:D21)</f>
        <v>82215</v>
      </c>
      <c r="E23" s="23"/>
      <c r="F23" s="113">
        <f>SUM(F19:F21)</f>
        <v>67128</v>
      </c>
    </row>
    <row r="24" spans="1:6" ht="15" customHeight="1" thickTop="1">
      <c r="A24" s="18"/>
      <c r="B24" s="97"/>
      <c r="C24" s="97"/>
      <c r="D24" s="100"/>
      <c r="E24" s="23"/>
      <c r="F24" s="100"/>
    </row>
    <row r="25" spans="1:6" ht="15" customHeight="1">
      <c r="A25" s="23"/>
      <c r="B25" s="41"/>
      <c r="C25" s="41"/>
      <c r="D25" s="23"/>
      <c r="E25" s="23"/>
      <c r="F25" s="23"/>
    </row>
    <row r="26" spans="1:6" ht="15" customHeight="1">
      <c r="A26" s="125" t="s">
        <v>12</v>
      </c>
      <c r="B26" s="125"/>
      <c r="C26" s="125"/>
      <c r="D26" s="125"/>
      <c r="E26" s="125"/>
      <c r="F26" s="125"/>
    </row>
    <row r="27" spans="4:6" ht="15" customHeight="1">
      <c r="D27" s="17"/>
      <c r="F27" s="17"/>
    </row>
    <row r="29" spans="4:6" ht="15" customHeight="1">
      <c r="D29" s="17"/>
      <c r="F29" s="17"/>
    </row>
    <row r="30" spans="4:6" ht="15" customHeight="1">
      <c r="D30" s="17"/>
      <c r="F30" s="17"/>
    </row>
    <row r="31" spans="2:3" ht="15" customHeight="1">
      <c r="B31" s="1"/>
      <c r="C31" s="1"/>
    </row>
    <row r="32" spans="2:3" ht="15" customHeight="1">
      <c r="B32" s="1"/>
      <c r="C32" s="1"/>
    </row>
  </sheetData>
  <sheetProtection/>
  <mergeCells count="1">
    <mergeCell ref="A26:F26"/>
  </mergeCells>
  <printOptions/>
  <pageMargins left="0.984251968503937" right="0.984251968503937" top="0.984251968503937" bottom="0.984251968503937" header="0.5905511811023623" footer="0.5905511811023623"/>
  <pageSetup horizontalDpi="600" verticalDpi="600" orientation="portrait" scale="90" r:id="rId1"/>
  <ignoredErrors>
    <ignoredError sqref="E7:F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E12" sqref="E12"/>
    </sheetView>
  </sheetViews>
  <sheetFormatPr defaultColWidth="10.33203125" defaultRowHeight="15" customHeight="1"/>
  <cols>
    <col min="1" max="1" width="62.33203125" style="56" customWidth="1"/>
    <col min="2" max="2" width="9.33203125" style="56" customWidth="1"/>
    <col min="3" max="3" width="10.66015625" style="57" customWidth="1"/>
    <col min="4" max="4" width="0.328125" style="57" hidden="1" customWidth="1"/>
    <col min="5" max="5" width="17.33203125" style="57" customWidth="1"/>
    <col min="6" max="6" width="2.83203125" style="57" customWidth="1"/>
    <col min="7" max="7" width="17.33203125" style="56" customWidth="1"/>
    <col min="8" max="8" width="10.33203125" style="56" customWidth="1"/>
    <col min="9" max="10" width="3.33203125" style="56" bestFit="1" customWidth="1"/>
    <col min="11" max="11" width="15.33203125" style="56" bestFit="1" customWidth="1"/>
    <col min="12" max="12" width="38" style="56" bestFit="1" customWidth="1"/>
    <col min="13" max="13" width="18.16015625" style="56" bestFit="1" customWidth="1"/>
    <col min="14" max="14" width="13.33203125" style="56" bestFit="1" customWidth="1"/>
    <col min="15" max="16384" width="10.33203125" style="56" customWidth="1"/>
  </cols>
  <sheetData>
    <row r="1" spans="1:2" ht="15" customHeight="1">
      <c r="A1" s="2" t="str">
        <f>+'E° Resultados Integrales'!A1</f>
        <v>CORPORACION TEATRO REGIONAL DEL BIO BIO</v>
      </c>
      <c r="B1" s="52"/>
    </row>
    <row r="2" spans="1:2" ht="15" customHeight="1">
      <c r="A2" s="52"/>
      <c r="B2" s="52"/>
    </row>
    <row r="3" spans="1:2" ht="15" customHeight="1">
      <c r="A3" s="58" t="s">
        <v>55</v>
      </c>
      <c r="B3" s="58"/>
    </row>
    <row r="4" spans="1:2" ht="15" customHeight="1">
      <c r="A4" s="53" t="s">
        <v>75</v>
      </c>
      <c r="B4" s="53"/>
    </row>
    <row r="5" spans="1:7" ht="15" customHeight="1">
      <c r="A5" s="5" t="s">
        <v>31</v>
      </c>
      <c r="B5" s="55"/>
      <c r="C5" s="59"/>
      <c r="D5" s="59"/>
      <c r="E5" s="59"/>
      <c r="F5" s="59"/>
      <c r="G5" s="59"/>
    </row>
    <row r="6" spans="1:7" ht="15" customHeight="1">
      <c r="A6" s="53"/>
      <c r="B6" s="53"/>
      <c r="G6" s="57"/>
    </row>
    <row r="7" spans="3:7" ht="15" customHeight="1">
      <c r="C7" s="60"/>
      <c r="D7" s="60"/>
      <c r="E7" s="60" t="s">
        <v>48</v>
      </c>
      <c r="F7" s="60"/>
      <c r="G7" s="61" t="s">
        <v>21</v>
      </c>
    </row>
    <row r="8" spans="3:7" ht="15" customHeight="1">
      <c r="C8" s="60"/>
      <c r="D8" s="60"/>
      <c r="E8" s="60" t="s">
        <v>22</v>
      </c>
      <c r="F8" s="60"/>
      <c r="G8" s="60" t="s">
        <v>23</v>
      </c>
    </row>
    <row r="9" spans="3:7" ht="15" customHeight="1">
      <c r="C9" s="62"/>
      <c r="D9" s="62"/>
      <c r="E9" s="62" t="s">
        <v>2</v>
      </c>
      <c r="F9" s="62"/>
      <c r="G9" s="62" t="s">
        <v>2</v>
      </c>
    </row>
    <row r="10" spans="3:11" ht="15" customHeight="1">
      <c r="C10" s="62"/>
      <c r="D10" s="62"/>
      <c r="E10" s="62"/>
      <c r="F10" s="62"/>
      <c r="K10" s="63"/>
    </row>
    <row r="11" spans="1:11" ht="15" customHeight="1">
      <c r="A11" s="56" t="s">
        <v>76</v>
      </c>
      <c r="C11" s="65"/>
      <c r="D11" s="63"/>
      <c r="E11" s="65">
        <v>78689</v>
      </c>
      <c r="F11" s="63"/>
      <c r="G11" s="65">
        <f>SUM(E11:F11)</f>
        <v>78689</v>
      </c>
      <c r="K11" s="63"/>
    </row>
    <row r="12" spans="1:11" ht="15" customHeight="1">
      <c r="A12" s="56" t="s">
        <v>63</v>
      </c>
      <c r="C12" s="65"/>
      <c r="D12" s="65"/>
      <c r="E12" s="64">
        <f>+'E° Resultados Integrales'!D23</f>
        <v>82215</v>
      </c>
      <c r="F12" s="65"/>
      <c r="G12" s="64">
        <f>+E12</f>
        <v>82215</v>
      </c>
      <c r="K12" s="63"/>
    </row>
    <row r="13" ht="15" customHeight="1">
      <c r="K13" s="63"/>
    </row>
    <row r="14" spans="1:13" ht="15" customHeight="1" thickBot="1">
      <c r="A14" s="56" t="s">
        <v>77</v>
      </c>
      <c r="C14" s="65"/>
      <c r="D14" s="63"/>
      <c r="E14" s="66">
        <f>SUM(E11:E13)</f>
        <v>160904</v>
      </c>
      <c r="F14" s="63"/>
      <c r="G14" s="66">
        <f>SUM(G11:G12)</f>
        <v>160904</v>
      </c>
      <c r="H14" s="67"/>
      <c r="I14" s="67"/>
      <c r="J14" s="67"/>
      <c r="K14" s="67"/>
      <c r="M14" s="63"/>
    </row>
    <row r="15" spans="3:13" ht="15" customHeight="1" thickTop="1">
      <c r="C15" s="65"/>
      <c r="D15" s="63"/>
      <c r="E15" s="65"/>
      <c r="F15" s="63"/>
      <c r="G15" s="65"/>
      <c r="I15" s="67"/>
      <c r="M15" s="63"/>
    </row>
    <row r="16" spans="3:13" ht="15" customHeight="1">
      <c r="C16" s="65"/>
      <c r="D16" s="63"/>
      <c r="E16" s="65"/>
      <c r="F16" s="63"/>
      <c r="G16" s="65"/>
      <c r="I16" s="67"/>
      <c r="M16" s="63"/>
    </row>
    <row r="17" spans="3:13" ht="15" customHeight="1">
      <c r="C17" s="60"/>
      <c r="D17" s="60"/>
      <c r="E17" s="60" t="s">
        <v>48</v>
      </c>
      <c r="F17" s="60"/>
      <c r="G17" s="61" t="s">
        <v>21</v>
      </c>
      <c r="M17" s="63"/>
    </row>
    <row r="18" spans="3:14" ht="15" customHeight="1">
      <c r="C18" s="60"/>
      <c r="D18" s="60"/>
      <c r="E18" s="60" t="s">
        <v>22</v>
      </c>
      <c r="F18" s="60"/>
      <c r="G18" s="60" t="s">
        <v>23</v>
      </c>
      <c r="M18" s="63"/>
      <c r="N18" s="67"/>
    </row>
    <row r="19" spans="3:14" ht="15" customHeight="1">
      <c r="C19" s="62"/>
      <c r="D19" s="62"/>
      <c r="E19" s="62" t="s">
        <v>2</v>
      </c>
      <c r="F19" s="62"/>
      <c r="G19" s="62" t="s">
        <v>2</v>
      </c>
      <c r="M19" s="63"/>
      <c r="N19" s="67"/>
    </row>
    <row r="20" spans="3:13" ht="15" customHeight="1">
      <c r="C20" s="65"/>
      <c r="D20" s="63"/>
      <c r="E20" s="65"/>
      <c r="F20" s="63"/>
      <c r="G20" s="65"/>
      <c r="M20" s="63"/>
    </row>
    <row r="21" spans="1:11" ht="15" customHeight="1">
      <c r="A21" s="56" t="s">
        <v>42</v>
      </c>
      <c r="C21" s="65"/>
      <c r="D21" s="63"/>
      <c r="E21" s="65">
        <v>12049</v>
      </c>
      <c r="F21" s="63"/>
      <c r="G21" s="65">
        <f>SUM(E21:F21)</f>
        <v>12049</v>
      </c>
      <c r="K21" s="63"/>
    </row>
    <row r="22" spans="1:11" ht="15" customHeight="1">
      <c r="A22" s="56" t="s">
        <v>63</v>
      </c>
      <c r="C22" s="65"/>
      <c r="D22" s="65"/>
      <c r="E22" s="64">
        <v>67128</v>
      </c>
      <c r="F22" s="65"/>
      <c r="G22" s="64">
        <f>+E22</f>
        <v>67128</v>
      </c>
      <c r="K22" s="63"/>
    </row>
    <row r="23" spans="1:13" s="57" customFormat="1" ht="15" customHeight="1">
      <c r="A23" s="56"/>
      <c r="B23" s="56"/>
      <c r="G23" s="56"/>
      <c r="M23" s="65"/>
    </row>
    <row r="24" spans="1:13" s="57" customFormat="1" ht="15" customHeight="1" thickBot="1">
      <c r="A24" s="56" t="s">
        <v>43</v>
      </c>
      <c r="B24" s="56"/>
      <c r="C24" s="65"/>
      <c r="D24" s="63"/>
      <c r="E24" s="66">
        <f>SUM(E21:E23)</f>
        <v>79177</v>
      </c>
      <c r="F24" s="63"/>
      <c r="G24" s="66">
        <f>SUM(G21:G22)</f>
        <v>79177</v>
      </c>
      <c r="M24" s="65"/>
    </row>
    <row r="25" spans="3:13" s="57" customFormat="1" ht="15" customHeight="1" thickTop="1">
      <c r="C25" s="65"/>
      <c r="D25" s="65"/>
      <c r="E25" s="65"/>
      <c r="F25" s="65"/>
      <c r="G25" s="65"/>
      <c r="M25" s="65"/>
    </row>
    <row r="26" spans="3:13" s="57" customFormat="1" ht="15" customHeight="1">
      <c r="C26" s="65"/>
      <c r="D26" s="65"/>
      <c r="E26" s="65"/>
      <c r="F26" s="65"/>
      <c r="G26" s="65"/>
      <c r="M26" s="65"/>
    </row>
    <row r="27" spans="1:10" ht="15" customHeight="1">
      <c r="A27" s="68" t="s">
        <v>12</v>
      </c>
      <c r="B27" s="68"/>
      <c r="E27" s="69"/>
      <c r="J27" s="67"/>
    </row>
    <row r="28" spans="5:11" ht="15" customHeight="1">
      <c r="E28" s="69"/>
      <c r="K28" s="67"/>
    </row>
    <row r="29" spans="3:6" ht="15" customHeight="1">
      <c r="C29" s="119"/>
      <c r="D29" s="70"/>
      <c r="E29" s="70"/>
      <c r="F29" s="70"/>
    </row>
    <row r="33" ht="15" customHeight="1">
      <c r="E33" s="69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A11">
      <selection activeCell="F26" sqref="F26"/>
    </sheetView>
  </sheetViews>
  <sheetFormatPr defaultColWidth="10.33203125" defaultRowHeight="15" customHeight="1"/>
  <cols>
    <col min="1" max="1" width="102.83203125" style="72" customWidth="1"/>
    <col min="2" max="2" width="7.16015625" style="72" customWidth="1"/>
    <col min="3" max="3" width="17.33203125" style="71" customWidth="1"/>
    <col min="4" max="4" width="3" style="54" customWidth="1"/>
    <col min="5" max="5" width="17.33203125" style="71" customWidth="1"/>
    <col min="6" max="6" width="20" style="72" bestFit="1" customWidth="1"/>
    <col min="7" max="7" width="82.33203125" style="72" bestFit="1" customWidth="1"/>
    <col min="8" max="8" width="17.16015625" style="72" bestFit="1" customWidth="1"/>
    <col min="9" max="9" width="18.33203125" style="72" bestFit="1" customWidth="1"/>
    <col min="10" max="10" width="13.83203125" style="72" bestFit="1" customWidth="1"/>
    <col min="11" max="16384" width="10.33203125" style="72" customWidth="1"/>
  </cols>
  <sheetData>
    <row r="1" spans="1:2" ht="15" customHeight="1">
      <c r="A1" s="118" t="str">
        <f>+Patrimonio!A1</f>
        <v>CORPORACION TEATRO REGIONAL DEL BIO BIO</v>
      </c>
      <c r="B1" s="52"/>
    </row>
    <row r="2" spans="1:2" ht="15" customHeight="1">
      <c r="A2" s="52"/>
      <c r="B2" s="52"/>
    </row>
    <row r="3" spans="1:2" ht="15" customHeight="1">
      <c r="A3" s="58" t="s">
        <v>38</v>
      </c>
      <c r="B3" s="58"/>
    </row>
    <row r="4" spans="1:2" ht="15" customHeight="1">
      <c r="A4" s="53" t="s">
        <v>75</v>
      </c>
      <c r="B4" s="58"/>
    </row>
    <row r="5" spans="1:9" ht="15" customHeight="1">
      <c r="A5" s="55" t="s">
        <v>31</v>
      </c>
      <c r="B5" s="55"/>
      <c r="C5" s="73"/>
      <c r="D5" s="73"/>
      <c r="E5" s="73"/>
      <c r="G5" s="74"/>
      <c r="H5" s="75"/>
      <c r="I5" s="49"/>
    </row>
    <row r="6" spans="6:10" ht="15" customHeight="1">
      <c r="F6" s="54"/>
      <c r="G6" s="74"/>
      <c r="H6" s="75"/>
      <c r="I6" s="49"/>
      <c r="J6" s="51"/>
    </row>
    <row r="7" spans="1:10" ht="15" customHeight="1">
      <c r="A7" s="76"/>
      <c r="B7" s="77" t="s">
        <v>1</v>
      </c>
      <c r="C7" s="124">
        <v>2019</v>
      </c>
      <c r="D7" s="124"/>
      <c r="E7" s="124" t="s">
        <v>41</v>
      </c>
      <c r="F7" s="54"/>
      <c r="H7" s="78"/>
      <c r="I7" s="78"/>
      <c r="J7" s="51"/>
    </row>
    <row r="8" spans="1:9" ht="15" customHeight="1">
      <c r="A8" s="76"/>
      <c r="B8" s="76"/>
      <c r="C8" s="71" t="s">
        <v>2</v>
      </c>
      <c r="E8" s="71" t="s">
        <v>2</v>
      </c>
      <c r="H8" s="78"/>
      <c r="I8" s="78"/>
    </row>
    <row r="9" spans="1:2" ht="15" customHeight="1">
      <c r="A9" s="79" t="s">
        <v>53</v>
      </c>
      <c r="B9" s="79"/>
    </row>
    <row r="10" spans="1:2" ht="15" customHeight="1">
      <c r="A10" s="79" t="s">
        <v>24</v>
      </c>
      <c r="B10" s="79"/>
    </row>
    <row r="11" spans="1:2" ht="15" customHeight="1">
      <c r="A11" s="79"/>
      <c r="B11" s="79"/>
    </row>
    <row r="12" spans="1:10" ht="15" customHeight="1">
      <c r="A12" s="74" t="s">
        <v>63</v>
      </c>
      <c r="B12" s="75"/>
      <c r="C12" s="49">
        <f>+Patrimonio!E12</f>
        <v>82215</v>
      </c>
      <c r="D12" s="81"/>
      <c r="E12" s="49">
        <v>67128</v>
      </c>
      <c r="F12" s="13"/>
      <c r="J12" s="13"/>
    </row>
    <row r="13" spans="1:10" ht="15" customHeight="1">
      <c r="A13" s="74"/>
      <c r="B13" s="75"/>
      <c r="C13" s="49"/>
      <c r="D13" s="81"/>
      <c r="E13" s="49"/>
      <c r="F13" s="13"/>
      <c r="J13" s="13"/>
    </row>
    <row r="14" spans="1:10" ht="15" customHeight="1">
      <c r="A14" s="74" t="s">
        <v>49</v>
      </c>
      <c r="B14" s="75">
        <v>8</v>
      </c>
      <c r="C14" s="100">
        <f>7204</f>
        <v>7204</v>
      </c>
      <c r="D14" s="82"/>
      <c r="E14" s="100">
        <f>353+891</f>
        <v>1244</v>
      </c>
      <c r="F14" s="49"/>
      <c r="J14" s="80"/>
    </row>
    <row r="15" spans="1:10" ht="15" customHeight="1">
      <c r="A15" s="74" t="s">
        <v>39</v>
      </c>
      <c r="B15" s="75"/>
      <c r="C15" s="49">
        <f>+ACTIVO!C12</f>
        <v>143799</v>
      </c>
      <c r="D15" s="82"/>
      <c r="E15" s="49">
        <v>95462</v>
      </c>
      <c r="F15" s="80"/>
      <c r="H15" s="78"/>
      <c r="I15" s="78"/>
      <c r="J15" s="80"/>
    </row>
    <row r="16" spans="1:10" ht="15" customHeight="1">
      <c r="A16" s="74" t="s">
        <v>71</v>
      </c>
      <c r="B16" s="75"/>
      <c r="C16" s="49"/>
      <c r="D16" s="82"/>
      <c r="E16" s="49">
        <v>141437</v>
      </c>
      <c r="F16" s="80"/>
      <c r="H16" s="78"/>
      <c r="I16" s="78"/>
      <c r="J16" s="80"/>
    </row>
    <row r="17" spans="1:10" ht="15" customHeight="1">
      <c r="A17" s="74" t="s">
        <v>52</v>
      </c>
      <c r="B17" s="75"/>
      <c r="C17" s="30">
        <f>-PASIVO!C10</f>
        <v>-91991</v>
      </c>
      <c r="D17" s="82"/>
      <c r="E17" s="30">
        <v>-102211</v>
      </c>
      <c r="F17" s="13"/>
      <c r="H17" s="13"/>
      <c r="I17" s="13"/>
      <c r="J17" s="13"/>
    </row>
    <row r="18" spans="1:10" ht="15" customHeight="1">
      <c r="A18" s="74" t="s">
        <v>44</v>
      </c>
      <c r="B18" s="75"/>
      <c r="C18" s="105">
        <f>-PASIVO!C11</f>
        <v>-12250</v>
      </c>
      <c r="D18" s="82"/>
      <c r="E18" s="105">
        <v>-15771</v>
      </c>
      <c r="F18" s="13"/>
      <c r="H18" s="13"/>
      <c r="I18" s="13"/>
      <c r="J18" s="13"/>
    </row>
    <row r="19" spans="1:18" ht="15" customHeight="1">
      <c r="A19" s="83" t="s">
        <v>54</v>
      </c>
      <c r="B19" s="84"/>
      <c r="C19" s="49">
        <f>-PASIVO!C13</f>
        <v>-110399</v>
      </c>
      <c r="D19" s="81"/>
      <c r="E19" s="49">
        <v>-141977</v>
      </c>
      <c r="F19" s="85"/>
      <c r="G19" s="51"/>
      <c r="H19" s="86"/>
      <c r="I19" s="86"/>
      <c r="J19" s="85"/>
      <c r="K19" s="51"/>
      <c r="L19" s="51"/>
      <c r="M19" s="51"/>
      <c r="N19" s="51"/>
      <c r="O19" s="51"/>
      <c r="P19" s="51"/>
      <c r="Q19" s="51"/>
      <c r="R19" s="51"/>
    </row>
    <row r="20" spans="1:18" ht="15" customHeight="1">
      <c r="A20" s="83" t="s">
        <v>60</v>
      </c>
      <c r="B20" s="84"/>
      <c r="C20" s="50"/>
      <c r="D20" s="81"/>
      <c r="E20" s="50">
        <v>-8621</v>
      </c>
      <c r="F20" s="85"/>
      <c r="G20" s="51"/>
      <c r="H20" s="86"/>
      <c r="I20" s="86"/>
      <c r="J20" s="85"/>
      <c r="K20" s="51"/>
      <c r="L20" s="51"/>
      <c r="M20" s="51"/>
      <c r="N20" s="51"/>
      <c r="O20" s="51"/>
      <c r="P20" s="51"/>
      <c r="Q20" s="51"/>
      <c r="R20" s="51"/>
    </row>
    <row r="21" spans="1:18" ht="15" customHeight="1">
      <c r="A21" s="87"/>
      <c r="B21" s="88"/>
      <c r="C21" s="89"/>
      <c r="D21" s="89"/>
      <c r="E21" s="89"/>
      <c r="F21" s="90"/>
      <c r="G21" s="51"/>
      <c r="H21" s="86"/>
      <c r="I21" s="86"/>
      <c r="J21" s="85"/>
      <c r="K21" s="51"/>
      <c r="L21" s="51"/>
      <c r="M21" s="51"/>
      <c r="N21" s="51"/>
      <c r="O21" s="51"/>
      <c r="P21" s="51"/>
      <c r="Q21" s="51"/>
      <c r="R21" s="51"/>
    </row>
    <row r="22" spans="1:18" ht="15" customHeight="1">
      <c r="A22" s="72" t="s">
        <v>72</v>
      </c>
      <c r="B22" s="71"/>
      <c r="C22" s="50">
        <f>+SUM(C12:C20)</f>
        <v>18578</v>
      </c>
      <c r="D22" s="91"/>
      <c r="E22" s="50">
        <f>+SUM(E12:E20)</f>
        <v>36691</v>
      </c>
      <c r="F22" s="85"/>
      <c r="G22" s="51"/>
      <c r="H22" s="86"/>
      <c r="I22" s="86"/>
      <c r="J22" s="85"/>
      <c r="K22" s="51"/>
      <c r="L22" s="51"/>
      <c r="M22" s="51"/>
      <c r="N22" s="51"/>
      <c r="O22" s="51"/>
      <c r="P22" s="51"/>
      <c r="Q22" s="51"/>
      <c r="R22" s="51"/>
    </row>
    <row r="23" spans="2:18" ht="15" customHeight="1">
      <c r="B23" s="71"/>
      <c r="C23" s="92"/>
      <c r="D23" s="91"/>
      <c r="E23" s="92"/>
      <c r="F23" s="85"/>
      <c r="G23" s="51"/>
      <c r="H23" s="86"/>
      <c r="I23" s="86"/>
      <c r="J23" s="30"/>
      <c r="K23" s="51"/>
      <c r="L23" s="51"/>
      <c r="M23" s="51"/>
      <c r="N23" s="51"/>
      <c r="O23" s="51"/>
      <c r="P23" s="51"/>
      <c r="Q23" s="51"/>
      <c r="R23" s="51"/>
    </row>
    <row r="24" spans="1:18" ht="15" customHeight="1">
      <c r="A24" s="79" t="s">
        <v>56</v>
      </c>
      <c r="B24" s="71"/>
      <c r="C24" s="92"/>
      <c r="D24" s="91"/>
      <c r="E24" s="92"/>
      <c r="F24" s="85"/>
      <c r="G24" s="51"/>
      <c r="H24" s="86"/>
      <c r="I24" s="86"/>
      <c r="J24" s="30"/>
      <c r="K24" s="51"/>
      <c r="L24" s="51"/>
      <c r="M24" s="51"/>
      <c r="N24" s="51"/>
      <c r="O24" s="51"/>
      <c r="P24" s="51"/>
      <c r="Q24" s="51"/>
      <c r="R24" s="51"/>
    </row>
    <row r="25" spans="1:18" ht="15" customHeight="1">
      <c r="A25" s="51" t="s">
        <v>40</v>
      </c>
      <c r="B25" s="71">
        <v>8</v>
      </c>
      <c r="C25" s="99">
        <f>-37390-E25</f>
        <v>-31121</v>
      </c>
      <c r="D25" s="81"/>
      <c r="E25" s="99">
        <v>-6269</v>
      </c>
      <c r="F25" s="85"/>
      <c r="G25" s="51"/>
      <c r="H25" s="30"/>
      <c r="I25" s="30"/>
      <c r="J25" s="30"/>
      <c r="K25" s="51"/>
      <c r="L25" s="51"/>
      <c r="M25" s="51"/>
      <c r="N25" s="51"/>
      <c r="O25" s="51"/>
      <c r="P25" s="51"/>
      <c r="Q25" s="51"/>
      <c r="R25" s="51"/>
    </row>
    <row r="26" spans="1:18" ht="15" customHeight="1">
      <c r="A26" s="51"/>
      <c r="B26" s="71"/>
      <c r="C26" s="92"/>
      <c r="D26" s="91"/>
      <c r="E26" s="92"/>
      <c r="F26" s="85"/>
      <c r="G26" s="51"/>
      <c r="H26" s="30"/>
      <c r="I26" s="30"/>
      <c r="J26" s="30"/>
      <c r="K26" s="51"/>
      <c r="L26" s="51"/>
      <c r="M26" s="51"/>
      <c r="N26" s="51"/>
      <c r="O26" s="51"/>
      <c r="P26" s="51"/>
      <c r="Q26" s="51"/>
      <c r="R26" s="51"/>
    </row>
    <row r="27" spans="1:18" ht="15" customHeight="1">
      <c r="A27" s="72" t="s">
        <v>57</v>
      </c>
      <c r="B27" s="71"/>
      <c r="C27" s="32">
        <f>SUM(C25:C25)</f>
        <v>-31121</v>
      </c>
      <c r="D27" s="91"/>
      <c r="E27" s="32">
        <f>SUM(E25:E25)</f>
        <v>-6269</v>
      </c>
      <c r="F27" s="85"/>
      <c r="G27" s="51"/>
      <c r="H27" s="86"/>
      <c r="I27" s="86"/>
      <c r="J27" s="85"/>
      <c r="K27" s="51"/>
      <c r="L27" s="51"/>
      <c r="M27" s="51"/>
      <c r="N27" s="51"/>
      <c r="O27" s="51"/>
      <c r="P27" s="51"/>
      <c r="Q27" s="51"/>
      <c r="R27" s="51"/>
    </row>
    <row r="28" spans="2:18" ht="15" customHeight="1">
      <c r="B28" s="71"/>
      <c r="C28" s="30"/>
      <c r="D28" s="91"/>
      <c r="E28" s="30"/>
      <c r="F28" s="85"/>
      <c r="G28" s="51"/>
      <c r="H28" s="86"/>
      <c r="I28" s="86"/>
      <c r="J28" s="85"/>
      <c r="K28" s="51"/>
      <c r="L28" s="51"/>
      <c r="M28" s="51"/>
      <c r="N28" s="51"/>
      <c r="O28" s="51"/>
      <c r="P28" s="51"/>
      <c r="Q28" s="51"/>
      <c r="R28" s="51"/>
    </row>
    <row r="29" spans="1:18" ht="15" customHeight="1">
      <c r="A29" s="72" t="s">
        <v>73</v>
      </c>
      <c r="B29" s="71"/>
      <c r="C29" s="30"/>
      <c r="D29" s="91"/>
      <c r="E29" s="30"/>
      <c r="F29" s="85"/>
      <c r="G29" s="51"/>
      <c r="H29" s="86"/>
      <c r="I29" s="86"/>
      <c r="J29" s="85"/>
      <c r="K29" s="51"/>
      <c r="L29" s="51"/>
      <c r="M29" s="51"/>
      <c r="N29" s="51"/>
      <c r="O29" s="51"/>
      <c r="P29" s="51"/>
      <c r="Q29" s="51"/>
      <c r="R29" s="51"/>
    </row>
    <row r="30" spans="1:18" ht="15" customHeight="1">
      <c r="A30" s="72" t="s">
        <v>51</v>
      </c>
      <c r="B30" s="71"/>
      <c r="C30" s="32">
        <f>+C22+C27</f>
        <v>-12543</v>
      </c>
      <c r="D30" s="30"/>
      <c r="E30" s="32">
        <f>+E22+E27</f>
        <v>30422</v>
      </c>
      <c r="F30" s="85"/>
      <c r="G30" s="111"/>
      <c r="H30" s="112"/>
      <c r="I30" s="86"/>
      <c r="J30" s="85"/>
      <c r="K30" s="51"/>
      <c r="L30" s="51"/>
      <c r="M30" s="51"/>
      <c r="N30" s="51"/>
      <c r="O30" s="51"/>
      <c r="P30" s="51"/>
      <c r="Q30" s="51"/>
      <c r="R30" s="51"/>
    </row>
    <row r="31" spans="2:18" ht="15" customHeight="1">
      <c r="B31" s="71"/>
      <c r="C31" s="30"/>
      <c r="D31" s="91"/>
      <c r="E31" s="30"/>
      <c r="F31" s="85"/>
      <c r="G31" s="111"/>
      <c r="H31" s="112"/>
      <c r="I31" s="91"/>
      <c r="J31" s="30"/>
      <c r="K31" s="51"/>
      <c r="L31" s="51"/>
      <c r="M31" s="51"/>
      <c r="N31" s="51"/>
      <c r="O31" s="51"/>
      <c r="P31" s="51"/>
      <c r="Q31" s="51"/>
      <c r="R31" s="51"/>
    </row>
    <row r="32" spans="1:9" ht="16.5" customHeight="1">
      <c r="A32" s="72" t="s">
        <v>30</v>
      </c>
      <c r="B32" s="71"/>
      <c r="C32" s="93">
        <f>+E34</f>
        <v>135364</v>
      </c>
      <c r="D32" s="91"/>
      <c r="E32" s="93">
        <v>104942</v>
      </c>
      <c r="I32" s="78"/>
    </row>
    <row r="33" spans="2:9" ht="15" customHeight="1">
      <c r="B33" s="71"/>
      <c r="C33" s="91"/>
      <c r="D33" s="91"/>
      <c r="E33" s="91"/>
      <c r="I33" s="78"/>
    </row>
    <row r="34" spans="1:6" ht="16.5" customHeight="1" thickBot="1">
      <c r="A34" s="72" t="s">
        <v>25</v>
      </c>
      <c r="B34" s="71">
        <v>5</v>
      </c>
      <c r="C34" s="94">
        <f>+C30+C32</f>
        <v>122821</v>
      </c>
      <c r="D34" s="91"/>
      <c r="E34" s="94">
        <f>+E30+E32</f>
        <v>135364</v>
      </c>
      <c r="F34" s="116"/>
    </row>
    <row r="35" spans="2:5" ht="15" customHeight="1" thickTop="1">
      <c r="B35" s="71"/>
      <c r="C35" s="91"/>
      <c r="D35" s="91"/>
      <c r="E35" s="91"/>
    </row>
    <row r="36" spans="2:6" ht="15" customHeight="1">
      <c r="B36" s="95"/>
      <c r="C36" s="91"/>
      <c r="D36" s="91"/>
      <c r="E36" s="91"/>
      <c r="F36" s="117"/>
    </row>
    <row r="37" spans="1:5" ht="15" customHeight="1">
      <c r="A37" s="51" t="s">
        <v>12</v>
      </c>
      <c r="C37" s="96"/>
      <c r="D37" s="89"/>
      <c r="E37" s="96"/>
    </row>
    <row r="38" spans="3:5" ht="15" customHeight="1">
      <c r="C38" s="96"/>
      <c r="D38" s="96"/>
      <c r="E38" s="96"/>
    </row>
    <row r="39" spans="3:5" ht="15" customHeight="1">
      <c r="C39" s="96"/>
      <c r="D39" s="89"/>
      <c r="E39" s="96"/>
    </row>
    <row r="40" spans="3:5" ht="15" customHeight="1">
      <c r="C40" s="96"/>
      <c r="D40" s="89"/>
      <c r="E40" s="96"/>
    </row>
    <row r="41" spans="3:5" ht="15" customHeight="1">
      <c r="C41" s="96"/>
      <c r="D41" s="89"/>
      <c r="E41" s="96"/>
    </row>
    <row r="42" spans="3:5" ht="15" customHeight="1">
      <c r="C42" s="96"/>
      <c r="D42" s="89"/>
      <c r="E42" s="96"/>
    </row>
    <row r="43" spans="3:5" ht="15" customHeight="1">
      <c r="C43" s="96"/>
      <c r="D43" s="89"/>
      <c r="E43" s="96"/>
    </row>
    <row r="44" spans="3:5" ht="15" customHeight="1">
      <c r="C44" s="96"/>
      <c r="D44" s="89"/>
      <c r="E44" s="96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scale="77" r:id="rId1"/>
  <colBreaks count="1" manualBreakCount="1">
    <brk id="5" max="65535" man="1"/>
  </colBreaks>
  <ignoredErrors>
    <ignoredError sqref="D7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Saez</dc:creator>
  <cp:keywords/>
  <dc:description/>
  <cp:lastModifiedBy>Teatro Regional</cp:lastModifiedBy>
  <cp:lastPrinted>2020-05-04T21:11:18Z</cp:lastPrinted>
  <dcterms:created xsi:type="dcterms:W3CDTF">2017-03-23T19:18:10Z</dcterms:created>
  <dcterms:modified xsi:type="dcterms:W3CDTF">2020-05-05T21:54:13Z</dcterms:modified>
  <cp:category/>
  <cp:version/>
  <cp:contentType/>
  <cp:contentStatus/>
</cp:coreProperties>
</file>